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G324" i="9"/>
  <c r="F324" i="9"/>
  <c r="H323" i="9"/>
  <c r="G323" i="9"/>
  <c r="F323" i="9"/>
  <c r="E323" i="9"/>
  <c r="B323" i="9" s="1"/>
  <c r="H322" i="9"/>
  <c r="G322" i="9"/>
  <c r="E322" i="9" s="1"/>
  <c r="B322" i="9" s="1"/>
  <c r="F322" i="9"/>
  <c r="H321" i="9"/>
  <c r="E321" i="9" s="1"/>
  <c r="B321" i="9" s="1"/>
  <c r="G321" i="9"/>
  <c r="F321" i="9"/>
  <c r="H320" i="9"/>
  <c r="E320" i="9" s="1"/>
  <c r="B320" i="9" s="1"/>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M278" i="9"/>
  <c r="L278" i="9"/>
  <c r="F278" i="9"/>
  <c r="B278" i="9" s="1"/>
  <c r="E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M258" i="9"/>
  <c r="L258" i="9"/>
  <c r="F258" i="9"/>
  <c r="B258" i="9" s="1"/>
  <c r="E258" i="9"/>
  <c r="M257" i="9"/>
  <c r="L257" i="9"/>
  <c r="F257" i="9" s="1"/>
  <c r="E257" i="9"/>
  <c r="B257" i="9" s="1"/>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B247" i="9" s="1"/>
  <c r="M246" i="9"/>
  <c r="F246" i="9" s="1"/>
  <c r="B246" i="9" s="1"/>
  <c r="L246" i="9"/>
  <c r="E246" i="9"/>
  <c r="M245" i="9"/>
  <c r="L245" i="9"/>
  <c r="F245" i="9" s="1"/>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F234" i="9"/>
  <c r="B234" i="9" s="1"/>
  <c r="E234" i="9"/>
  <c r="M233" i="9"/>
  <c r="L233" i="9"/>
  <c r="F233" i="9" s="1"/>
  <c r="E233" i="9"/>
  <c r="B233" i="9" s="1"/>
  <c r="M232" i="9"/>
  <c r="F232" i="9" s="1"/>
  <c r="B232" i="9" s="1"/>
  <c r="L232" i="9"/>
  <c r="E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E171" i="9" s="1"/>
  <c r="B171" i="9" s="1"/>
  <c r="G171" i="9"/>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F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F32" i="9"/>
  <c r="H31" i="9"/>
  <c r="G31" i="9"/>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B296" i="9" s="1"/>
  <c r="I3" i="9"/>
  <c r="H3" i="9"/>
  <c r="G3" i="9"/>
  <c r="D104" i="8"/>
  <c r="C1681" i="1" s="1"/>
  <c r="D97" i="8"/>
  <c r="D92" i="8"/>
  <c r="D87" i="8"/>
  <c r="D82" i="8"/>
  <c r="D77" i="8"/>
  <c r="D72" i="8"/>
  <c r="D67" i="8"/>
  <c r="D62" i="8"/>
  <c r="C1639" i="1" s="1"/>
  <c r="D57" i="8"/>
  <c r="D52" i="8"/>
  <c r="D46" i="8"/>
  <c r="D37" i="8"/>
  <c r="C1614" i="1" s="1"/>
  <c r="H1614" i="1" s="1"/>
  <c r="D27" i="8"/>
  <c r="D18" i="8"/>
  <c r="D8" i="8"/>
  <c r="E44" i="7"/>
  <c r="D44" i="7"/>
  <c r="E39" i="7"/>
  <c r="E38" i="7" s="1"/>
  <c r="D39" i="7"/>
  <c r="D38" i="7" s="1"/>
  <c r="E30" i="7"/>
  <c r="E22" i="7" s="1"/>
  <c r="I34" i="3" s="1"/>
  <c r="D30" i="7"/>
  <c r="E23" i="7"/>
  <c r="D23" i="7"/>
  <c r="D22" i="7"/>
  <c r="E14" i="7"/>
  <c r="D14" i="7"/>
  <c r="E7" i="7"/>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F252" i="5" s="1"/>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D82" i="5"/>
  <c r="F81" i="5"/>
  <c r="F80" i="5"/>
  <c r="F79" i="5"/>
  <c r="F78" i="5"/>
  <c r="F77" i="5"/>
  <c r="E76" i="5"/>
  <c r="D76" i="5"/>
  <c r="F76" i="5" s="1"/>
  <c r="F75" i="5"/>
  <c r="F74" i="5"/>
  <c r="F73" i="5"/>
  <c r="F72" i="5"/>
  <c r="E71" i="5"/>
  <c r="F71" i="5" s="1"/>
  <c r="D71" i="5"/>
  <c r="F68" i="5"/>
  <c r="F67" i="5"/>
  <c r="F66" i="5"/>
  <c r="F65" i="5"/>
  <c r="F64" i="5"/>
  <c r="E63" i="5"/>
  <c r="D63" i="5"/>
  <c r="F62" i="5"/>
  <c r="F61" i="5"/>
  <c r="F60" i="5"/>
  <c r="F59" i="5"/>
  <c r="F58" i="5"/>
  <c r="F57" i="5"/>
  <c r="E56" i="5"/>
  <c r="D56" i="5"/>
  <c r="F55" i="5"/>
  <c r="F54" i="5"/>
  <c r="F53" i="5"/>
  <c r="E52" i="5"/>
  <c r="F52" i="5"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F529" i="4"/>
  <c r="E529" i="4"/>
  <c r="E522" i="4"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8" i="4"/>
  <c r="F428" i="4" s="1"/>
  <c r="E427" i="4"/>
  <c r="F427" i="4" s="1"/>
  <c r="D427" i="4"/>
  <c r="E426" i="4"/>
  <c r="D426" i="4"/>
  <c r="D647" i="4" s="1"/>
  <c r="F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E140" i="4"/>
  <c r="F139" i="4"/>
  <c r="F138" i="4"/>
  <c r="F137" i="4"/>
  <c r="F136" i="4"/>
  <c r="E135" i="4"/>
  <c r="E134" i="4" s="1"/>
  <c r="D135" i="4"/>
  <c r="D134" i="4"/>
  <c r="F133" i="4"/>
  <c r="F132" i="4"/>
  <c r="F131" i="4"/>
  <c r="F130" i="4"/>
  <c r="E129" i="4"/>
  <c r="F129" i="4" s="1"/>
  <c r="D129" i="4"/>
  <c r="F128" i="4"/>
  <c r="F127" i="4"/>
  <c r="E126" i="4"/>
  <c r="E125" i="4" s="1"/>
  <c r="F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0" i="4"/>
  <c r="F59" i="4"/>
  <c r="E58" i="4"/>
  <c r="D58" i="4"/>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3" i="1"/>
  <c r="C1683" i="1"/>
  <c r="G1683" i="1" s="1"/>
  <c r="H1682" i="1"/>
  <c r="C1682" i="1"/>
  <c r="G1682" i="1" s="1"/>
  <c r="H1680" i="1"/>
  <c r="C1680" i="1"/>
  <c r="G1680" i="1" s="1"/>
  <c r="H1679" i="1"/>
  <c r="G1679" i="1"/>
  <c r="C1679" i="1"/>
  <c r="C1678" i="1"/>
  <c r="G1678" i="1" s="1"/>
  <c r="G1677" i="1"/>
  <c r="C1677" i="1"/>
  <c r="H1677" i="1" s="1"/>
  <c r="C1676" i="1"/>
  <c r="H1675" i="1"/>
  <c r="G1675" i="1"/>
  <c r="C1675" i="1"/>
  <c r="C1674" i="1"/>
  <c r="H1674" i="1" s="1"/>
  <c r="C1673" i="1"/>
  <c r="H1672" i="1"/>
  <c r="C1672" i="1"/>
  <c r="G1672" i="1" s="1"/>
  <c r="C1671" i="1"/>
  <c r="G1671" i="1" s="1"/>
  <c r="C1670" i="1"/>
  <c r="H1670" i="1" s="1"/>
  <c r="C1669" i="1"/>
  <c r="G1669" i="1" s="1"/>
  <c r="H1668" i="1"/>
  <c r="G1668" i="1"/>
  <c r="C1668" i="1"/>
  <c r="G1667" i="1"/>
  <c r="C1667" i="1"/>
  <c r="H1667" i="1" s="1"/>
  <c r="C1666" i="1"/>
  <c r="H1666" i="1" s="1"/>
  <c r="H1665" i="1"/>
  <c r="C1665" i="1"/>
  <c r="G1665" i="1" s="1"/>
  <c r="H1664" i="1"/>
  <c r="G1664" i="1"/>
  <c r="C1664" i="1"/>
  <c r="C1663" i="1"/>
  <c r="H1663" i="1" s="1"/>
  <c r="G1662" i="1"/>
  <c r="C1662" i="1"/>
  <c r="H1662" i="1" s="1"/>
  <c r="C1661" i="1"/>
  <c r="H1661" i="1" s="1"/>
  <c r="H1660" i="1"/>
  <c r="C1660" i="1"/>
  <c r="G1660" i="1" s="1"/>
  <c r="H1659" i="1"/>
  <c r="G1659" i="1"/>
  <c r="C1659" i="1"/>
  <c r="G1658" i="1"/>
  <c r="C1658" i="1"/>
  <c r="H1658" i="1" s="1"/>
  <c r="C1657" i="1"/>
  <c r="H1657" i="1" s="1"/>
  <c r="H1656" i="1"/>
  <c r="C1656" i="1"/>
  <c r="G1656" i="1" s="1"/>
  <c r="H1655" i="1"/>
  <c r="G1655" i="1"/>
  <c r="C1655" i="1"/>
  <c r="G1654" i="1"/>
  <c r="C1654" i="1"/>
  <c r="H1654" i="1" s="1"/>
  <c r="C1653" i="1"/>
  <c r="H1653" i="1" s="1"/>
  <c r="H1652" i="1"/>
  <c r="C1652" i="1"/>
  <c r="G1652" i="1" s="1"/>
  <c r="H1651" i="1"/>
  <c r="G1651" i="1"/>
  <c r="C1651" i="1"/>
  <c r="G1650" i="1"/>
  <c r="C1650" i="1"/>
  <c r="H1650" i="1" s="1"/>
  <c r="C1649" i="1"/>
  <c r="H1649" i="1" s="1"/>
  <c r="H1648" i="1"/>
  <c r="C1648" i="1"/>
  <c r="G1648" i="1" s="1"/>
  <c r="H1647" i="1"/>
  <c r="G1647" i="1"/>
  <c r="C1647" i="1"/>
  <c r="G1646" i="1"/>
  <c r="C1646" i="1"/>
  <c r="H1646" i="1" s="1"/>
  <c r="C1645" i="1"/>
  <c r="H1645" i="1" s="1"/>
  <c r="H1644" i="1"/>
  <c r="C1644" i="1"/>
  <c r="G1644" i="1" s="1"/>
  <c r="C1643" i="1"/>
  <c r="H1643" i="1" s="1"/>
  <c r="G1642" i="1"/>
  <c r="C1642" i="1"/>
  <c r="H1642" i="1" s="1"/>
  <c r="C1641" i="1"/>
  <c r="H1641" i="1" s="1"/>
  <c r="C1640" i="1"/>
  <c r="G1640" i="1" s="1"/>
  <c r="G1638" i="1"/>
  <c r="C1638" i="1"/>
  <c r="H1638" i="1" s="1"/>
  <c r="C1637" i="1"/>
  <c r="H1637" i="1" s="1"/>
  <c r="C1636" i="1"/>
  <c r="G1636" i="1" s="1"/>
  <c r="C1635" i="1"/>
  <c r="H1635" i="1" s="1"/>
  <c r="C1634" i="1"/>
  <c r="H1634" i="1" s="1"/>
  <c r="C1633" i="1"/>
  <c r="H1633" i="1" s="1"/>
  <c r="H1632" i="1"/>
  <c r="C1632" i="1"/>
  <c r="G1632" i="1" s="1"/>
  <c r="H1631" i="1"/>
  <c r="G1631" i="1"/>
  <c r="C1631" i="1"/>
  <c r="G1630" i="1"/>
  <c r="C1630" i="1"/>
  <c r="H1630" i="1" s="1"/>
  <c r="C1629" i="1"/>
  <c r="H1629" i="1" s="1"/>
  <c r="H1627" i="1"/>
  <c r="G1627" i="1"/>
  <c r="C1627" i="1"/>
  <c r="G1626" i="1"/>
  <c r="C1626" i="1"/>
  <c r="H1626" i="1" s="1"/>
  <c r="C1625" i="1"/>
  <c r="H1625" i="1" s="1"/>
  <c r="H1624" i="1"/>
  <c r="C1624" i="1"/>
  <c r="G1624" i="1" s="1"/>
  <c r="H1623" i="1"/>
  <c r="G1623" i="1"/>
  <c r="C1623" i="1"/>
  <c r="C1620" i="1"/>
  <c r="G1620" i="1" s="1"/>
  <c r="H1619" i="1"/>
  <c r="C1619" i="1"/>
  <c r="G1619" i="1" s="1"/>
  <c r="C1618" i="1"/>
  <c r="H1618" i="1" s="1"/>
  <c r="C1617" i="1"/>
  <c r="H1617" i="1" s="1"/>
  <c r="C1616" i="1"/>
  <c r="G1616" i="1" s="1"/>
  <c r="H1615" i="1"/>
  <c r="C1615" i="1"/>
  <c r="G1615" i="1" s="1"/>
  <c r="C1613" i="1"/>
  <c r="H1613" i="1" s="1"/>
  <c r="H1612" i="1"/>
  <c r="C1612" i="1"/>
  <c r="G1612" i="1" s="1"/>
  <c r="H1611" i="1"/>
  <c r="C1611" i="1"/>
  <c r="G1611" i="1" s="1"/>
  <c r="C1610" i="1"/>
  <c r="H1610" i="1" s="1"/>
  <c r="C1609" i="1"/>
  <c r="H1609" i="1" s="1"/>
  <c r="C1608" i="1"/>
  <c r="G1608" i="1" s="1"/>
  <c r="H1607" i="1"/>
  <c r="C1607" i="1"/>
  <c r="G1607" i="1" s="1"/>
  <c r="C1606" i="1"/>
  <c r="H1606" i="1" s="1"/>
  <c r="C1605" i="1"/>
  <c r="H1605" i="1" s="1"/>
  <c r="C1604" i="1"/>
  <c r="G1604" i="1" s="1"/>
  <c r="H1603" i="1"/>
  <c r="G1603" i="1"/>
  <c r="C1603" i="1"/>
  <c r="C1601" i="1"/>
  <c r="H1601" i="1" s="1"/>
  <c r="C1600" i="1"/>
  <c r="G1600" i="1" s="1"/>
  <c r="H1599" i="1"/>
  <c r="C1599" i="1"/>
  <c r="G1599" i="1" s="1"/>
  <c r="C1598" i="1"/>
  <c r="H1598" i="1" s="1"/>
  <c r="C1597" i="1"/>
  <c r="H1597" i="1" s="1"/>
  <c r="C1596" i="1"/>
  <c r="G1596" i="1" s="1"/>
  <c r="C1595" i="1"/>
  <c r="G1595" i="1" s="1"/>
  <c r="C1594" i="1"/>
  <c r="H1594" i="1" s="1"/>
  <c r="C1593" i="1"/>
  <c r="H1593" i="1" s="1"/>
  <c r="C1592" i="1"/>
  <c r="G1592" i="1" s="1"/>
  <c r="H1591" i="1"/>
  <c r="C1591" i="1"/>
  <c r="G1591" i="1" s="1"/>
  <c r="C1590" i="1"/>
  <c r="H1590" i="1" s="1"/>
  <c r="C1589" i="1"/>
  <c r="H1589" i="1" s="1"/>
  <c r="C1588" i="1"/>
  <c r="G1588" i="1" s="1"/>
  <c r="H1587" i="1"/>
  <c r="C1587" i="1"/>
  <c r="G1587" i="1" s="1"/>
  <c r="C1586" i="1"/>
  <c r="H1586" i="1" s="1"/>
  <c r="C1585" i="1"/>
  <c r="H1585" i="1" s="1"/>
  <c r="H1584" i="1"/>
  <c r="C1584" i="1"/>
  <c r="G1584" i="1" s="1"/>
  <c r="G1582" i="1"/>
  <c r="C1582" i="1"/>
  <c r="H1582" i="1" s="1"/>
  <c r="H1581" i="1"/>
  <c r="G1581" i="1"/>
  <c r="I1581" i="1" s="1"/>
  <c r="D1581" i="1"/>
  <c r="C1581" i="1"/>
  <c r="J1581" i="1" s="1"/>
  <c r="D1580" i="1"/>
  <c r="J1580" i="1" s="1"/>
  <c r="C1580" i="1"/>
  <c r="H1580" i="1" s="1"/>
  <c r="H1579" i="1"/>
  <c r="G1579" i="1"/>
  <c r="I1579" i="1" s="1"/>
  <c r="D1579" i="1"/>
  <c r="C1579" i="1"/>
  <c r="J1579" i="1" s="1"/>
  <c r="D1578" i="1"/>
  <c r="J1578" i="1" s="1"/>
  <c r="C1578" i="1"/>
  <c r="H1578" i="1" s="1"/>
  <c r="D1577" i="1"/>
  <c r="C1577" i="1"/>
  <c r="H1577" i="1" s="1"/>
  <c r="H1576" i="1"/>
  <c r="G1576" i="1"/>
  <c r="I1576" i="1" s="1"/>
  <c r="D1576" i="1"/>
  <c r="C1576" i="1"/>
  <c r="J1576" i="1" s="1"/>
  <c r="D1575" i="1"/>
  <c r="J1575" i="1" s="1"/>
  <c r="C1575" i="1"/>
  <c r="H1575" i="1" s="1"/>
  <c r="H1574" i="1"/>
  <c r="G1574" i="1"/>
  <c r="I1574" i="1" s="1"/>
  <c r="D1574" i="1"/>
  <c r="C1574" i="1"/>
  <c r="J1574" i="1" s="1"/>
  <c r="D1573" i="1"/>
  <c r="J1573" i="1" s="1"/>
  <c r="C1573" i="1"/>
  <c r="H1573" i="1" s="1"/>
  <c r="D1572" i="1"/>
  <c r="C1572" i="1"/>
  <c r="H1572" i="1" s="1"/>
  <c r="D1571" i="1"/>
  <c r="C1571" i="1"/>
  <c r="H1571" i="1" s="1"/>
  <c r="H1570" i="1"/>
  <c r="G1570" i="1"/>
  <c r="I1570" i="1" s="1"/>
  <c r="D1570" i="1"/>
  <c r="C1570" i="1"/>
  <c r="J1570" i="1" s="1"/>
  <c r="D1569" i="1"/>
  <c r="J1569" i="1" s="1"/>
  <c r="C1569" i="1"/>
  <c r="H1568" i="1"/>
  <c r="G1568" i="1"/>
  <c r="I1568" i="1" s="1"/>
  <c r="D1568" i="1"/>
  <c r="C1568" i="1"/>
  <c r="J1568" i="1" s="1"/>
  <c r="D1567" i="1"/>
  <c r="J1567" i="1" s="1"/>
  <c r="C1567" i="1"/>
  <c r="H1567" i="1" s="1"/>
  <c r="H1566" i="1"/>
  <c r="G1566" i="1"/>
  <c r="I1566" i="1" s="1"/>
  <c r="D1566" i="1"/>
  <c r="C1566" i="1"/>
  <c r="J1566" i="1" s="1"/>
  <c r="D1565" i="1"/>
  <c r="J1565" i="1" s="1"/>
  <c r="C1565" i="1"/>
  <c r="H1565" i="1" s="1"/>
  <c r="H1564" i="1"/>
  <c r="G1564" i="1"/>
  <c r="I1564" i="1" s="1"/>
  <c r="D1564" i="1"/>
  <c r="C1564" i="1"/>
  <c r="J1564" i="1" s="1"/>
  <c r="D1563" i="1"/>
  <c r="H1563" i="1" s="1"/>
  <c r="C1563" i="1"/>
  <c r="D1562" i="1"/>
  <c r="J1562" i="1" s="1"/>
  <c r="C1562" i="1"/>
  <c r="H1561" i="1"/>
  <c r="G1561" i="1"/>
  <c r="I1561" i="1" s="1"/>
  <c r="D1561" i="1"/>
  <c r="C1561" i="1"/>
  <c r="J1561" i="1" s="1"/>
  <c r="D1560" i="1"/>
  <c r="J1560" i="1" s="1"/>
  <c r="C1560" i="1"/>
  <c r="H1559" i="1"/>
  <c r="G1559" i="1"/>
  <c r="I1559" i="1" s="1"/>
  <c r="D1559" i="1"/>
  <c r="C1559" i="1"/>
  <c r="J1559" i="1" s="1"/>
  <c r="D1558" i="1"/>
  <c r="J1558" i="1" s="1"/>
  <c r="C1558" i="1"/>
  <c r="H1557" i="1"/>
  <c r="G1557" i="1"/>
  <c r="D1557" i="1"/>
  <c r="C1557" i="1"/>
  <c r="J1557" i="1" s="1"/>
  <c r="H1556" i="1"/>
  <c r="G1556" i="1"/>
  <c r="D1556" i="1"/>
  <c r="C1556" i="1"/>
  <c r="C1555" i="1"/>
  <c r="J1554" i="1"/>
  <c r="D1554" i="1"/>
  <c r="C1554" i="1"/>
  <c r="H1554" i="1" s="1"/>
  <c r="D1553" i="1"/>
  <c r="H1553" i="1" s="1"/>
  <c r="C1553" i="1"/>
  <c r="J1553" i="1" s="1"/>
  <c r="J1552" i="1"/>
  <c r="D1552" i="1"/>
  <c r="C1552" i="1"/>
  <c r="H1551" i="1"/>
  <c r="G1551" i="1"/>
  <c r="I1551" i="1" s="1"/>
  <c r="D1551" i="1"/>
  <c r="C1551" i="1"/>
  <c r="J1551" i="1" s="1"/>
  <c r="D1550" i="1"/>
  <c r="J1550" i="1" s="1"/>
  <c r="C1550" i="1"/>
  <c r="D1549" i="1"/>
  <c r="G1549" i="1" s="1"/>
  <c r="C1549" i="1"/>
  <c r="D1548" i="1"/>
  <c r="C1548" i="1"/>
  <c r="J1548" i="1" s="1"/>
  <c r="D1547" i="1"/>
  <c r="C1547" i="1"/>
  <c r="G1547" i="1" s="1"/>
  <c r="H1546" i="1"/>
  <c r="G1546" i="1"/>
  <c r="I1546" i="1" s="1"/>
  <c r="D1546" i="1"/>
  <c r="J1546" i="1" s="1"/>
  <c r="C1546" i="1"/>
  <c r="D1545" i="1"/>
  <c r="C1545" i="1"/>
  <c r="G1545" i="1" s="1"/>
  <c r="H1544" i="1"/>
  <c r="G1544" i="1"/>
  <c r="I1544" i="1" s="1"/>
  <c r="D1544" i="1"/>
  <c r="J1544" i="1" s="1"/>
  <c r="C1544" i="1"/>
  <c r="D1543" i="1"/>
  <c r="C1543" i="1"/>
  <c r="G1543" i="1" s="1"/>
  <c r="H1542" i="1"/>
  <c r="G1542" i="1"/>
  <c r="I1542" i="1" s="1"/>
  <c r="D1542" i="1"/>
  <c r="J1542" i="1" s="1"/>
  <c r="C1542" i="1"/>
  <c r="D1541" i="1"/>
  <c r="J1541" i="1" s="1"/>
  <c r="C1541" i="1"/>
  <c r="G1541" i="1" s="1"/>
  <c r="C1540" i="1"/>
  <c r="C1539" i="1"/>
  <c r="C1538" i="1"/>
  <c r="D1536" i="1"/>
  <c r="C1536" i="1"/>
  <c r="G1536" i="1" s="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C1495" i="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H1372" i="1"/>
  <c r="D1372" i="1"/>
  <c r="G1372" i="1" s="1"/>
  <c r="C1372" i="1"/>
  <c r="H1371" i="1"/>
  <c r="D1371" i="1"/>
  <c r="G1371" i="1" s="1"/>
  <c r="C1371" i="1"/>
  <c r="D1370" i="1"/>
  <c r="C1370" i="1"/>
  <c r="H1369" i="1"/>
  <c r="D1369" i="1"/>
  <c r="G1369" i="1" s="1"/>
  <c r="C1369" i="1"/>
  <c r="D1368" i="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D1342" i="1"/>
  <c r="G1342" i="1" s="1"/>
  <c r="C1342" i="1"/>
  <c r="H1341" i="1"/>
  <c r="D1341" i="1"/>
  <c r="G1341" i="1" s="1"/>
  <c r="C1341" i="1"/>
  <c r="D1340" i="1"/>
  <c r="G1340" i="1" s="1"/>
  <c r="C1340"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G1312" i="1"/>
  <c r="D1312" i="1"/>
  <c r="C1312" i="1"/>
  <c r="H1311" i="1"/>
  <c r="G1311" i="1"/>
  <c r="D1311" i="1"/>
  <c r="C1311" i="1"/>
  <c r="D1310" i="1"/>
  <c r="H1310" i="1" s="1"/>
  <c r="C1310" i="1"/>
  <c r="D1309" i="1"/>
  <c r="H1309" i="1" s="1"/>
  <c r="C1309" i="1"/>
  <c r="H1308" i="1"/>
  <c r="G1308" i="1"/>
  <c r="D1308" i="1"/>
  <c r="C1308" i="1"/>
  <c r="H1307" i="1"/>
  <c r="G1307" i="1"/>
  <c r="D1307" i="1"/>
  <c r="C1307" i="1"/>
  <c r="H1306" i="1"/>
  <c r="G1306" i="1"/>
  <c r="D1306" i="1"/>
  <c r="C1306" i="1"/>
  <c r="H1305" i="1"/>
  <c r="G1305" i="1"/>
  <c r="D1305" i="1"/>
  <c r="C1305" i="1"/>
  <c r="H1304" i="1"/>
  <c r="D1304" i="1"/>
  <c r="G1304" i="1" s="1"/>
  <c r="C1304" i="1"/>
  <c r="H1303" i="1"/>
  <c r="D1303" i="1"/>
  <c r="G1303" i="1" s="1"/>
  <c r="C1303" i="1"/>
  <c r="D1302" i="1"/>
  <c r="H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G1294" i="1"/>
  <c r="D1294" i="1"/>
  <c r="C1294" i="1"/>
  <c r="H1294" i="1" s="1"/>
  <c r="G1293" i="1"/>
  <c r="D1293" i="1"/>
  <c r="C1293" i="1"/>
  <c r="H1293" i="1" s="1"/>
  <c r="G1292" i="1"/>
  <c r="D1292" i="1"/>
  <c r="C1292" i="1"/>
  <c r="H1292" i="1" s="1"/>
  <c r="G1291" i="1"/>
  <c r="D1291" i="1"/>
  <c r="C1291" i="1"/>
  <c r="H1291" i="1" s="1"/>
  <c r="G1290" i="1"/>
  <c r="D1290" i="1"/>
  <c r="C1290" i="1"/>
  <c r="H1290" i="1" s="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D1261" i="1"/>
  <c r="G1261" i="1" s="1"/>
  <c r="C1261" i="1"/>
  <c r="H1260" i="1"/>
  <c r="G1260" i="1"/>
  <c r="D1260" i="1"/>
  <c r="C1260" i="1"/>
  <c r="C1259" i="1"/>
  <c r="H1258" i="1"/>
  <c r="D1258" i="1"/>
  <c r="G1258" i="1" s="1"/>
  <c r="C1258" i="1"/>
  <c r="H1257" i="1"/>
  <c r="G1257" i="1"/>
  <c r="D1257" i="1"/>
  <c r="C1257" i="1"/>
  <c r="H1256" i="1"/>
  <c r="D1256" i="1"/>
  <c r="G1256" i="1" s="1"/>
  <c r="C1256" i="1"/>
  <c r="H1254" i="1"/>
  <c r="D1254" i="1"/>
  <c r="G1254" i="1" s="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G1206" i="1"/>
  <c r="D1206" i="1"/>
  <c r="C1206" i="1"/>
  <c r="H1206" i="1" s="1"/>
  <c r="H1205" i="1"/>
  <c r="G1205" i="1"/>
  <c r="D1205" i="1"/>
  <c r="C1205" i="1"/>
  <c r="H1204" i="1"/>
  <c r="G1204" i="1"/>
  <c r="D1204" i="1"/>
  <c r="C1204" i="1"/>
  <c r="H1203" i="1"/>
  <c r="D1203" i="1"/>
  <c r="C1203" i="1"/>
  <c r="G1203" i="1" s="1"/>
  <c r="H1202" i="1"/>
  <c r="G1202" i="1"/>
  <c r="D1202" i="1"/>
  <c r="C1202" i="1"/>
  <c r="D1201" i="1"/>
  <c r="C1201" i="1"/>
  <c r="G1201" i="1" s="1"/>
  <c r="H1200" i="1"/>
  <c r="G1200" i="1"/>
  <c r="D1200" i="1"/>
  <c r="C1200" i="1"/>
  <c r="H1199" i="1"/>
  <c r="D1199" i="1"/>
  <c r="G1199" i="1" s="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D1185" i="1"/>
  <c r="G1185" i="1" s="1"/>
  <c r="C1185" i="1"/>
  <c r="H1184" i="1"/>
  <c r="D1184" i="1"/>
  <c r="G1184" i="1" s="1"/>
  <c r="C1184" i="1"/>
  <c r="H1183" i="1"/>
  <c r="D1183" i="1"/>
  <c r="G1183" i="1" s="1"/>
  <c r="C1183" i="1"/>
  <c r="D1182" i="1"/>
  <c r="C1182" i="1"/>
  <c r="H1179" i="1"/>
  <c r="D1179" i="1"/>
  <c r="G1179" i="1" s="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D1169" i="1"/>
  <c r="G1169" i="1" s="1"/>
  <c r="C1169" i="1"/>
  <c r="H1168" i="1"/>
  <c r="D1168" i="1"/>
  <c r="G1168" i="1" s="1"/>
  <c r="C1168" i="1"/>
  <c r="H1167" i="1"/>
  <c r="G1167" i="1"/>
  <c r="D1167" i="1"/>
  <c r="C1167" i="1"/>
  <c r="H1166" i="1"/>
  <c r="G1166" i="1"/>
  <c r="D1166" i="1"/>
  <c r="C1166" i="1"/>
  <c r="H1165" i="1"/>
  <c r="D1165" i="1"/>
  <c r="G1165" i="1" s="1"/>
  <c r="C1165" i="1"/>
  <c r="H1164" i="1"/>
  <c r="D1164" i="1"/>
  <c r="G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D1090" i="1"/>
  <c r="G1090" i="1" s="1"/>
  <c r="C1090" i="1"/>
  <c r="H1089" i="1"/>
  <c r="G1089" i="1"/>
  <c r="D1089" i="1"/>
  <c r="C1089" i="1"/>
  <c r="H1088" i="1"/>
  <c r="G1088" i="1"/>
  <c r="D1088" i="1"/>
  <c r="C1088"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H1078" i="1"/>
  <c r="G1078" i="1"/>
  <c r="D1078" i="1"/>
  <c r="C1078" i="1"/>
  <c r="H1077" i="1"/>
  <c r="D1077" i="1"/>
  <c r="G1077" i="1" s="1"/>
  <c r="C1077" i="1"/>
  <c r="D1076" i="1"/>
  <c r="G1076" i="1" s="1"/>
  <c r="C1076" i="1"/>
  <c r="D1073" i="1"/>
  <c r="C1073" i="1"/>
  <c r="H1073" i="1" s="1"/>
  <c r="H1072" i="1"/>
  <c r="D1072" i="1"/>
  <c r="G1072" i="1" s="1"/>
  <c r="C1072" i="1"/>
  <c r="H1071" i="1"/>
  <c r="D1071" i="1"/>
  <c r="G1071" i="1" s="1"/>
  <c r="C1071" i="1"/>
  <c r="D1070" i="1"/>
  <c r="H1070" i="1" s="1"/>
  <c r="C1070" i="1"/>
  <c r="H1069" i="1"/>
  <c r="D1069" i="1"/>
  <c r="C1069" i="1"/>
  <c r="D1068" i="1"/>
  <c r="C1068" i="1"/>
  <c r="H1067" i="1"/>
  <c r="G1067" i="1"/>
  <c r="D1067" i="1"/>
  <c r="C1067" i="1"/>
  <c r="H1066" i="1"/>
  <c r="G1066" i="1"/>
  <c r="D1066" i="1"/>
  <c r="C1066" i="1"/>
  <c r="H1065" i="1"/>
  <c r="G1065" i="1"/>
  <c r="D1065" i="1"/>
  <c r="C1065" i="1"/>
  <c r="H1064" i="1"/>
  <c r="G1064" i="1"/>
  <c r="D1064" i="1"/>
  <c r="C1064" i="1"/>
  <c r="H1063" i="1"/>
  <c r="D1063" i="1"/>
  <c r="G1063" i="1" s="1"/>
  <c r="C1063" i="1"/>
  <c r="H1062" i="1"/>
  <c r="G1062" i="1"/>
  <c r="D1062" i="1"/>
  <c r="C1062" i="1"/>
  <c r="H1061" i="1"/>
  <c r="D1061" i="1"/>
  <c r="G1061" i="1" s="1"/>
  <c r="C1061" i="1"/>
  <c r="H1060" i="1"/>
  <c r="D1060" i="1"/>
  <c r="G1060" i="1" s="1"/>
  <c r="C1060" i="1"/>
  <c r="H1059" i="1"/>
  <c r="D1059" i="1"/>
  <c r="G1059" i="1" s="1"/>
  <c r="C1059" i="1"/>
  <c r="H1058" i="1"/>
  <c r="D1058" i="1"/>
  <c r="G1058" i="1" s="1"/>
  <c r="C1058" i="1"/>
  <c r="D1057" i="1"/>
  <c r="G1057" i="1" s="1"/>
  <c r="C1057" i="1"/>
  <c r="H1056" i="1"/>
  <c r="G1056" i="1"/>
  <c r="D1056" i="1"/>
  <c r="C1056" i="1"/>
  <c r="H1055" i="1"/>
  <c r="D1055" i="1"/>
  <c r="G1055" i="1" s="1"/>
  <c r="C1055" i="1"/>
  <c r="H1054" i="1"/>
  <c r="G1054" i="1"/>
  <c r="D1054" i="1"/>
  <c r="C1054" i="1"/>
  <c r="H1053" i="1"/>
  <c r="G1053" i="1"/>
  <c r="D1053" i="1"/>
  <c r="C1053" i="1"/>
  <c r="H1052" i="1"/>
  <c r="D1052" i="1"/>
  <c r="G1052" i="1" s="1"/>
  <c r="C1052" i="1"/>
  <c r="H1051" i="1"/>
  <c r="G1051" i="1"/>
  <c r="D1051" i="1"/>
  <c r="C1051" i="1"/>
  <c r="H1050" i="1"/>
  <c r="D1050" i="1"/>
  <c r="G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D1042" i="1"/>
  <c r="G1042" i="1" s="1"/>
  <c r="C1042" i="1"/>
  <c r="H1041" i="1"/>
  <c r="G1041" i="1"/>
  <c r="D1041" i="1"/>
  <c r="C1041" i="1"/>
  <c r="H1040" i="1"/>
  <c r="G1040" i="1"/>
  <c r="D1040" i="1"/>
  <c r="C1040" i="1"/>
  <c r="H1039" i="1"/>
  <c r="D1039" i="1"/>
  <c r="G1039" i="1" s="1"/>
  <c r="C1039" i="1"/>
  <c r="H1038" i="1"/>
  <c r="D1038" i="1"/>
  <c r="G1038" i="1" s="1"/>
  <c r="C1038" i="1"/>
  <c r="H1037" i="1"/>
  <c r="D1037" i="1"/>
  <c r="G1037" i="1" s="1"/>
  <c r="C1037" i="1"/>
  <c r="H1036" i="1"/>
  <c r="D1036" i="1"/>
  <c r="G1036" i="1" s="1"/>
  <c r="C1036" i="1"/>
  <c r="H1035" i="1"/>
  <c r="G1035" i="1"/>
  <c r="D1035" i="1"/>
  <c r="C1035" i="1"/>
  <c r="H1034" i="1"/>
  <c r="D1034" i="1"/>
  <c r="G1034" i="1" s="1"/>
  <c r="C1034" i="1"/>
  <c r="D1033" i="1"/>
  <c r="G1033" i="1" s="1"/>
  <c r="C1033" i="1"/>
  <c r="H1032" i="1"/>
  <c r="D1032" i="1"/>
  <c r="G1032" i="1" s="1"/>
  <c r="C1032" i="1"/>
  <c r="H1031" i="1"/>
  <c r="D1031" i="1"/>
  <c r="G1031" i="1" s="1"/>
  <c r="C1031" i="1"/>
  <c r="H1030" i="1"/>
  <c r="G1030" i="1"/>
  <c r="D1030" i="1"/>
  <c r="C1030" i="1"/>
  <c r="H1029" i="1"/>
  <c r="D1029" i="1"/>
  <c r="G1029" i="1" s="1"/>
  <c r="C1029" i="1"/>
  <c r="H1028" i="1"/>
  <c r="D1028" i="1"/>
  <c r="G1028" i="1" s="1"/>
  <c r="C1028" i="1"/>
  <c r="H1027" i="1"/>
  <c r="D1027" i="1"/>
  <c r="G1027" i="1" s="1"/>
  <c r="C1027" i="1"/>
  <c r="H1026" i="1"/>
  <c r="D1026" i="1"/>
  <c r="G1026" i="1" s="1"/>
  <c r="C1026" i="1"/>
  <c r="H1025" i="1"/>
  <c r="D1025" i="1"/>
  <c r="G1025" i="1" s="1"/>
  <c r="C1025" i="1"/>
  <c r="C1024" i="1"/>
  <c r="H1023" i="1"/>
  <c r="D1023" i="1"/>
  <c r="G1023" i="1" s="1"/>
  <c r="C1023" i="1"/>
  <c r="D1022" i="1"/>
  <c r="G1022" i="1" s="1"/>
  <c r="C1022" i="1"/>
  <c r="H1021" i="1"/>
  <c r="D1021" i="1"/>
  <c r="G1021" i="1" s="1"/>
  <c r="C1021" i="1"/>
  <c r="H1020" i="1"/>
  <c r="D1020" i="1"/>
  <c r="G1020" i="1" s="1"/>
  <c r="C1020" i="1"/>
  <c r="H1019" i="1"/>
  <c r="D1019" i="1"/>
  <c r="G1019" i="1" s="1"/>
  <c r="C1019" i="1"/>
  <c r="D1018" i="1"/>
  <c r="G1018" i="1" s="1"/>
  <c r="C1018" i="1"/>
  <c r="C1017" i="1"/>
  <c r="H1016" i="1"/>
  <c r="G1016" i="1"/>
  <c r="D1016" i="1"/>
  <c r="C1016" i="1"/>
  <c r="H1015" i="1"/>
  <c r="D1015" i="1"/>
  <c r="G1015" i="1" s="1"/>
  <c r="C1015" i="1"/>
  <c r="H1014" i="1"/>
  <c r="G1014" i="1"/>
  <c r="D1014" i="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H423" i="1" s="1"/>
  <c r="D422" i="1"/>
  <c r="H422" i="1" s="1"/>
  <c r="C422" i="1"/>
  <c r="D421" i="1"/>
  <c r="H421" i="1" s="1"/>
  <c r="C421" i="1"/>
  <c r="G416" i="1"/>
  <c r="D416" i="1"/>
  <c r="H416" i="1" s="1"/>
  <c r="C416" i="1"/>
  <c r="H415" i="1"/>
  <c r="D415" i="1"/>
  <c r="G415" i="1" s="1"/>
  <c r="C415" i="1"/>
  <c r="H414" i="1"/>
  <c r="D414" i="1"/>
  <c r="G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D390" i="1"/>
  <c r="G390" i="1" s="1"/>
  <c r="C390" i="1"/>
  <c r="H389" i="1"/>
  <c r="G389" i="1"/>
  <c r="D389" i="1"/>
  <c r="C389" i="1"/>
  <c r="H388" i="1"/>
  <c r="D388" i="1"/>
  <c r="G388" i="1" s="1"/>
  <c r="C388" i="1"/>
  <c r="H387" i="1"/>
  <c r="G387" i="1"/>
  <c r="D387" i="1"/>
  <c r="C387" i="1"/>
  <c r="H386" i="1"/>
  <c r="G386" i="1"/>
  <c r="D386" i="1"/>
  <c r="C386" i="1"/>
  <c r="H385" i="1"/>
  <c r="G385" i="1"/>
  <c r="D385" i="1"/>
  <c r="C385" i="1"/>
  <c r="H384" i="1"/>
  <c r="D384" i="1"/>
  <c r="G384" i="1" s="1"/>
  <c r="C384" i="1"/>
  <c r="H383" i="1"/>
  <c r="G383" i="1"/>
  <c r="D383" i="1"/>
  <c r="C383" i="1"/>
  <c r="H382" i="1"/>
  <c r="G382" i="1"/>
  <c r="D382" i="1"/>
  <c r="C382" i="1"/>
  <c r="H381" i="1"/>
  <c r="D381" i="1"/>
  <c r="G381" i="1" s="1"/>
  <c r="C381" i="1"/>
  <c r="H380" i="1"/>
  <c r="G380" i="1"/>
  <c r="D380" i="1"/>
  <c r="C380" i="1"/>
  <c r="H379" i="1"/>
  <c r="G379" i="1"/>
  <c r="D379" i="1"/>
  <c r="C379" i="1"/>
  <c r="H378" i="1"/>
  <c r="D378" i="1"/>
  <c r="G378" i="1" s="1"/>
  <c r="C378" i="1"/>
  <c r="H377" i="1"/>
  <c r="G377" i="1"/>
  <c r="D377" i="1"/>
  <c r="C377" i="1"/>
  <c r="H376" i="1"/>
  <c r="D376" i="1"/>
  <c r="G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D302" i="1"/>
  <c r="G302" i="1" s="1"/>
  <c r="C302" i="1"/>
  <c r="H301" i="1"/>
  <c r="D301" i="1"/>
  <c r="G301" i="1" s="1"/>
  <c r="C301"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D283" i="1"/>
  <c r="G283" i="1" s="1"/>
  <c r="C283" i="1"/>
  <c r="H282" i="1"/>
  <c r="G282" i="1"/>
  <c r="D282" i="1"/>
  <c r="C282" i="1"/>
  <c r="H281" i="1"/>
  <c r="G281" i="1"/>
  <c r="D281" i="1"/>
  <c r="C281" i="1"/>
  <c r="H280" i="1"/>
  <c r="G280" i="1"/>
  <c r="D280" i="1"/>
  <c r="C280" i="1"/>
  <c r="H279" i="1"/>
  <c r="D279" i="1"/>
  <c r="G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D196" i="1"/>
  <c r="G196" i="1" s="1"/>
  <c r="C196" i="1"/>
  <c r="H195" i="1"/>
  <c r="G195" i="1"/>
  <c r="D195" i="1"/>
  <c r="C195" i="1"/>
  <c r="H194" i="1"/>
  <c r="D194" i="1"/>
  <c r="G194" i="1" s="1"/>
  <c r="C194" i="1"/>
  <c r="H193" i="1"/>
  <c r="D193" i="1"/>
  <c r="G193" i="1" s="1"/>
  <c r="C193" i="1"/>
  <c r="H192" i="1"/>
  <c r="G192" i="1"/>
  <c r="D192" i="1"/>
  <c r="C192" i="1"/>
  <c r="H191" i="1"/>
  <c r="D191" i="1"/>
  <c r="G191" i="1" s="1"/>
  <c r="C191" i="1"/>
  <c r="D190" i="1"/>
  <c r="G190" i="1" s="1"/>
  <c r="C190" i="1"/>
  <c r="H189" i="1"/>
  <c r="G189" i="1"/>
  <c r="D189" i="1"/>
  <c r="C189" i="1"/>
  <c r="H188" i="1"/>
  <c r="G188" i="1"/>
  <c r="D188" i="1"/>
  <c r="C188" i="1"/>
  <c r="H187" i="1"/>
  <c r="G187" i="1"/>
  <c r="D187" i="1"/>
  <c r="C187" i="1"/>
  <c r="H186" i="1"/>
  <c r="D186" i="1"/>
  <c r="G186" i="1" s="1"/>
  <c r="C186" i="1"/>
  <c r="H185" i="1"/>
  <c r="G185" i="1"/>
  <c r="D185" i="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D164" i="1"/>
  <c r="G164" i="1" s="1"/>
  <c r="C164" i="1"/>
  <c r="H163" i="1"/>
  <c r="D163" i="1"/>
  <c r="G163" i="1" s="1"/>
  <c r="C163" i="1"/>
  <c r="H162" i="1"/>
  <c r="D162" i="1"/>
  <c r="G162" i="1" s="1"/>
  <c r="C162" i="1"/>
  <c r="D161" i="1"/>
  <c r="G161" i="1" s="1"/>
  <c r="C161" i="1"/>
  <c r="H159" i="1"/>
  <c r="D159" i="1"/>
  <c r="G159" i="1" s="1"/>
  <c r="C159" i="1"/>
  <c r="H158" i="1"/>
  <c r="D158" i="1"/>
  <c r="G158" i="1" s="1"/>
  <c r="C158" i="1"/>
  <c r="H157" i="1"/>
  <c r="G157" i="1"/>
  <c r="D157" i="1"/>
  <c r="C157" i="1"/>
  <c r="H156" i="1"/>
  <c r="G156" i="1"/>
  <c r="D156" i="1"/>
  <c r="C156" i="1"/>
  <c r="H155" i="1"/>
  <c r="G155" i="1"/>
  <c r="D155" i="1"/>
  <c r="C155" i="1"/>
  <c r="H154" i="1"/>
  <c r="G154" i="1"/>
  <c r="D154" i="1"/>
  <c r="C154" i="1"/>
  <c r="H153" i="1"/>
  <c r="D153" i="1"/>
  <c r="G153" i="1" s="1"/>
  <c r="C153" i="1"/>
  <c r="H152" i="1"/>
  <c r="D152" i="1"/>
  <c r="G152" i="1" s="1"/>
  <c r="C152" i="1"/>
  <c r="H151" i="1"/>
  <c r="D151" i="1"/>
  <c r="G151" i="1" s="1"/>
  <c r="C151" i="1"/>
  <c r="D150" i="1"/>
  <c r="H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D135" i="1"/>
  <c r="G135" i="1" s="1"/>
  <c r="C135" i="1"/>
  <c r="H134" i="1"/>
  <c r="G134" i="1"/>
  <c r="D134" i="1"/>
  <c r="C134" i="1"/>
  <c r="H133" i="1"/>
  <c r="G133" i="1"/>
  <c r="D133" i="1"/>
  <c r="C133" i="1"/>
  <c r="H132" i="1"/>
  <c r="D132" i="1"/>
  <c r="G132" i="1" s="1"/>
  <c r="C132" i="1"/>
  <c r="D131" i="1"/>
  <c r="G131" i="1" s="1"/>
  <c r="C131" i="1"/>
  <c r="D130" i="1"/>
  <c r="G130" i="1" s="1"/>
  <c r="C130" i="1"/>
  <c r="H129" i="1"/>
  <c r="G129" i="1"/>
  <c r="D129" i="1"/>
  <c r="C129" i="1"/>
  <c r="H128" i="1"/>
  <c r="G128" i="1"/>
  <c r="D128" i="1"/>
  <c r="C128" i="1"/>
  <c r="D127" i="1"/>
  <c r="H127" i="1" s="1"/>
  <c r="C127" i="1"/>
  <c r="H126" i="1"/>
  <c r="D126" i="1"/>
  <c r="G126" i="1" s="1"/>
  <c r="C126" i="1"/>
  <c r="C125" i="1"/>
  <c r="H124" i="1"/>
  <c r="D124" i="1"/>
  <c r="G124" i="1" s="1"/>
  <c r="C124" i="1"/>
  <c r="H123" i="1"/>
  <c r="G123" i="1"/>
  <c r="D123" i="1"/>
  <c r="C123" i="1"/>
  <c r="H122" i="1"/>
  <c r="D122" i="1"/>
  <c r="G122" i="1" s="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70" i="1" l="1"/>
  <c r="G1368" i="1"/>
  <c r="G1182" i="1"/>
  <c r="G1251" i="1"/>
  <c r="G1069" i="1"/>
  <c r="G1068" i="1"/>
  <c r="G1073" i="1"/>
  <c r="E311" i="9"/>
  <c r="B311" i="9" s="1"/>
  <c r="E31" i="9"/>
  <c r="B31" i="9" s="1"/>
  <c r="F236" i="9"/>
  <c r="B236" i="9" s="1"/>
  <c r="E324" i="9"/>
  <c r="B324" i="9" s="1"/>
  <c r="H300" i="1"/>
  <c r="H1671" i="1"/>
  <c r="G1670" i="1"/>
  <c r="G1643" i="1"/>
  <c r="H1639" i="1"/>
  <c r="G1639" i="1"/>
  <c r="H1640" i="1"/>
  <c r="D51" i="8"/>
  <c r="H1636" i="1"/>
  <c r="G1634" i="1"/>
  <c r="G1635" i="1"/>
  <c r="H1620" i="1"/>
  <c r="G1618" i="1"/>
  <c r="H1616" i="1"/>
  <c r="G1614" i="1"/>
  <c r="D25" i="8"/>
  <c r="C1602" i="1" s="1"/>
  <c r="H1602" i="1" s="1"/>
  <c r="G1610" i="1"/>
  <c r="H1608" i="1"/>
  <c r="G1606" i="1"/>
  <c r="H1604" i="1"/>
  <c r="H1600" i="1"/>
  <c r="D6" i="8"/>
  <c r="C1583" i="1" s="1"/>
  <c r="H1583" i="1" s="1"/>
  <c r="G1598" i="1"/>
  <c r="H1595" i="1"/>
  <c r="H1596" i="1"/>
  <c r="G1594" i="1"/>
  <c r="H1592" i="1"/>
  <c r="G1590" i="1"/>
  <c r="H1588" i="1"/>
  <c r="G1586" i="1"/>
  <c r="E6" i="7"/>
  <c r="G1553" i="1"/>
  <c r="E5" i="7"/>
  <c r="I33" i="3" s="1"/>
  <c r="G1563" i="1"/>
  <c r="H1569" i="1"/>
  <c r="D1555" i="1"/>
  <c r="D1540" i="1"/>
  <c r="G1540" i="1" s="1"/>
  <c r="D1539" i="1"/>
  <c r="G1539" i="1" s="1"/>
  <c r="E89" i="6"/>
  <c r="D1485" i="1" s="1"/>
  <c r="G1495" i="1"/>
  <c r="G1496" i="1"/>
  <c r="F99" i="6"/>
  <c r="F45" i="5"/>
  <c r="H1033" i="1"/>
  <c r="H1201" i="1"/>
  <c r="F197" i="5"/>
  <c r="H1340" i="1"/>
  <c r="G1302" i="1"/>
  <c r="G1087" i="1"/>
  <c r="H1087" i="1"/>
  <c r="E335" i="9"/>
  <c r="B335" i="9" s="1"/>
  <c r="H1370" i="1"/>
  <c r="H1368" i="1"/>
  <c r="H1342" i="1"/>
  <c r="H1339" i="1"/>
  <c r="G1314" i="1"/>
  <c r="G1310" i="1"/>
  <c r="G1309" i="1"/>
  <c r="G1278" i="1"/>
  <c r="H1301" i="1"/>
  <c r="G1301" i="1"/>
  <c r="E296" i="5"/>
  <c r="D1300" i="1" s="1"/>
  <c r="F297" i="5"/>
  <c r="E303" i="9"/>
  <c r="B303" i="9" s="1"/>
  <c r="E255" i="5"/>
  <c r="D1259" i="1" s="1"/>
  <c r="H1185" i="1"/>
  <c r="E340" i="9"/>
  <c r="B340" i="9" s="1"/>
  <c r="E337" i="9"/>
  <c r="B337" i="9" s="1"/>
  <c r="E319" i="9"/>
  <c r="B319" i="9" s="1"/>
  <c r="H1182" i="1"/>
  <c r="E318" i="9"/>
  <c r="B318" i="9" s="1"/>
  <c r="E313" i="9"/>
  <c r="B313" i="9" s="1"/>
  <c r="E312" i="9"/>
  <c r="B312" i="9" s="1"/>
  <c r="E307" i="9"/>
  <c r="B307" i="9" s="1"/>
  <c r="F82" i="5"/>
  <c r="H1076" i="1"/>
  <c r="E70" i="5"/>
  <c r="D1075" i="1" s="1"/>
  <c r="G1070" i="1"/>
  <c r="H1068" i="1"/>
  <c r="F63" i="5"/>
  <c r="F56" i="5"/>
  <c r="H1057" i="1"/>
  <c r="D1024" i="1"/>
  <c r="H1024" i="1" s="1"/>
  <c r="H1022" i="1"/>
  <c r="H1018" i="1"/>
  <c r="E647" i="4"/>
  <c r="D641" i="1" s="1"/>
  <c r="G641" i="1" s="1"/>
  <c r="G300" i="1"/>
  <c r="G421" i="1"/>
  <c r="G422" i="1"/>
  <c r="H641" i="1"/>
  <c r="E294" i="9"/>
  <c r="B294" i="9" s="1"/>
  <c r="G374" i="1"/>
  <c r="E373" i="4"/>
  <c r="D368" i="1" s="1"/>
  <c r="E57" i="9"/>
  <c r="B57" i="9" s="1"/>
  <c r="F243" i="9"/>
  <c r="E56" i="9"/>
  <c r="B56" i="9" s="1"/>
  <c r="H190" i="1"/>
  <c r="F241" i="9"/>
  <c r="F239" i="9"/>
  <c r="E52" i="9"/>
  <c r="B52" i="9" s="1"/>
  <c r="H174" i="1"/>
  <c r="H166" i="1"/>
  <c r="F170" i="4"/>
  <c r="E49" i="9"/>
  <c r="B49" i="9" s="1"/>
  <c r="H161" i="1"/>
  <c r="E164" i="4"/>
  <c r="D160" i="1" s="1"/>
  <c r="E48" i="9"/>
  <c r="B48" i="9" s="1"/>
  <c r="F237" i="9"/>
  <c r="G150" i="1"/>
  <c r="F140" i="4"/>
  <c r="F134" i="4"/>
  <c r="H131" i="1"/>
  <c r="H130" i="1"/>
  <c r="F135" i="4"/>
  <c r="G127" i="1"/>
  <c r="H121" i="1"/>
  <c r="D125" i="1"/>
  <c r="F126" i="4"/>
  <c r="F91" i="4"/>
  <c r="E41" i="9"/>
  <c r="B41" i="9" s="1"/>
  <c r="F83" i="4"/>
  <c r="E32" i="9"/>
  <c r="B32" i="9" s="1"/>
  <c r="F61" i="4"/>
  <c r="G1384" i="1"/>
  <c r="H1384"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H1412" i="1"/>
  <c r="G1414" i="1"/>
  <c r="H1414" i="1"/>
  <c r="G1416" i="1"/>
  <c r="H1416" i="1"/>
  <c r="G1373" i="1"/>
  <c r="G1374" i="1"/>
  <c r="G1375" i="1"/>
  <c r="G1376" i="1"/>
  <c r="G1377" i="1"/>
  <c r="G1378" i="1"/>
  <c r="G1379" i="1"/>
  <c r="G1380" i="1"/>
  <c r="G1381" i="1"/>
  <c r="G1383" i="1"/>
  <c r="H1383" i="1"/>
  <c r="G1385" i="1"/>
  <c r="H1385" i="1"/>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382" i="1"/>
  <c r="H1417" i="1"/>
  <c r="H1418" i="1"/>
  <c r="H1419" i="1"/>
  <c r="H1420" i="1"/>
  <c r="H1421" i="1"/>
  <c r="H1422" i="1"/>
  <c r="H1423" i="1"/>
  <c r="H1424" i="1"/>
  <c r="H1425" i="1"/>
  <c r="H1426" i="1"/>
  <c r="H1427" i="1"/>
  <c r="H1428" i="1"/>
  <c r="H1429" i="1"/>
  <c r="H1430"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41" i="1"/>
  <c r="I1541" i="1" s="1"/>
  <c r="H1543" i="1"/>
  <c r="I1543" i="1" s="1"/>
  <c r="H1545" i="1"/>
  <c r="I1545" i="1" s="1"/>
  <c r="H1547" i="1"/>
  <c r="G1548" i="1"/>
  <c r="I1548" i="1" s="1"/>
  <c r="J1549" i="1"/>
  <c r="H1550" i="1"/>
  <c r="I1553" i="1"/>
  <c r="H1560" i="1"/>
  <c r="J1547" i="1"/>
  <c r="H1548" i="1"/>
  <c r="H1558" i="1"/>
  <c r="J1543" i="1"/>
  <c r="J1545" i="1"/>
  <c r="H1549" i="1"/>
  <c r="I1549" i="1" s="1"/>
  <c r="H1552" i="1"/>
  <c r="I1557" i="1"/>
  <c r="H1562" i="1"/>
  <c r="H1681" i="1"/>
  <c r="G1681" i="1"/>
  <c r="F255" i="5"/>
  <c r="D251" i="5"/>
  <c r="G1550" i="1"/>
  <c r="I1550" i="1" s="1"/>
  <c r="G1552" i="1"/>
  <c r="I1552" i="1" s="1"/>
  <c r="G1554" i="1"/>
  <c r="I1554" i="1" s="1"/>
  <c r="G1558" i="1"/>
  <c r="I1558" i="1" s="1"/>
  <c r="G1560" i="1"/>
  <c r="I1560" i="1" s="1"/>
  <c r="G1562" i="1"/>
  <c r="I1562" i="1" s="1"/>
  <c r="G1565" i="1"/>
  <c r="I1565" i="1" s="1"/>
  <c r="G1567" i="1"/>
  <c r="I1567" i="1" s="1"/>
  <c r="G1569" i="1"/>
  <c r="G1571" i="1"/>
  <c r="G1572" i="1"/>
  <c r="G1573" i="1"/>
  <c r="I1573" i="1" s="1"/>
  <c r="G1575" i="1"/>
  <c r="I1575" i="1" s="1"/>
  <c r="G1577" i="1"/>
  <c r="G1578" i="1"/>
  <c r="I1578" i="1" s="1"/>
  <c r="G1580" i="1"/>
  <c r="I1580" i="1" s="1"/>
  <c r="G1585" i="1"/>
  <c r="G1589" i="1"/>
  <c r="G1593" i="1"/>
  <c r="G1597" i="1"/>
  <c r="G1601" i="1"/>
  <c r="G1605" i="1"/>
  <c r="G1609" i="1"/>
  <c r="G1613" i="1"/>
  <c r="G1617" i="1"/>
  <c r="G1625" i="1"/>
  <c r="G1629" i="1"/>
  <c r="G1633" i="1"/>
  <c r="G1637" i="1"/>
  <c r="G1641" i="1"/>
  <c r="G1645" i="1"/>
  <c r="G1649" i="1"/>
  <c r="G1653" i="1"/>
  <c r="G1657" i="1"/>
  <c r="G1661" i="1"/>
  <c r="G1674" i="1"/>
  <c r="G1685" i="1"/>
  <c r="D106" i="4"/>
  <c r="F107" i="4"/>
  <c r="G1663" i="1"/>
  <c r="G1666" i="1"/>
  <c r="H1669" i="1"/>
  <c r="G1676" i="1"/>
  <c r="H1676" i="1"/>
  <c r="H1678" i="1"/>
  <c r="F8" i="4"/>
  <c r="D7" i="4"/>
  <c r="F154" i="4"/>
  <c r="D153" i="4"/>
  <c r="E202" i="4"/>
  <c r="D198" i="1" s="1"/>
  <c r="E430" i="4"/>
  <c r="E640" i="4" s="1"/>
  <c r="D634" i="1" s="1"/>
  <c r="H1673" i="1"/>
  <c r="G1673" i="1"/>
  <c r="G1684" i="1"/>
  <c r="H1684" i="1"/>
  <c r="F58" i="4"/>
  <c r="D49" i="4"/>
  <c r="E49" i="4"/>
  <c r="D45" i="1" s="1"/>
  <c r="D82" i="4"/>
  <c r="D164" i="4"/>
  <c r="D230" i="4"/>
  <c r="E273" i="4"/>
  <c r="D309" i="4"/>
  <c r="D361" i="4"/>
  <c r="F426" i="4"/>
  <c r="F523" i="4"/>
  <c r="D584" i="4"/>
  <c r="F607" i="4"/>
  <c r="E12" i="5"/>
  <c r="D70" i="5"/>
  <c r="G314" i="9"/>
  <c r="F89" i="5"/>
  <c r="F120" i="5"/>
  <c r="F5" i="6"/>
  <c r="E35" i="6"/>
  <c r="E141" i="6" s="1"/>
  <c r="D89" i="6"/>
  <c r="D114" i="6"/>
  <c r="F68" i="4"/>
  <c r="F112" i="4"/>
  <c r="F160" i="4"/>
  <c r="F216" i="4"/>
  <c r="F401" i="4"/>
  <c r="D648" i="4"/>
  <c r="D7" i="5"/>
  <c r="H314" i="9"/>
  <c r="E88" i="5"/>
  <c r="D135" i="5"/>
  <c r="G315" i="9"/>
  <c r="G316" i="9"/>
  <c r="D147" i="5"/>
  <c r="F171" i="5"/>
  <c r="D203" i="5"/>
  <c r="D219" i="5"/>
  <c r="F277" i="5"/>
  <c r="D35" i="6"/>
  <c r="E648" i="4"/>
  <c r="D642" i="1" s="1"/>
  <c r="H316" i="9"/>
  <c r="H315" i="9"/>
  <c r="F165" i="5"/>
  <c r="G336" i="9"/>
  <c r="F178" i="5"/>
  <c r="F260" i="5"/>
  <c r="E7" i="4"/>
  <c r="F141" i="4"/>
  <c r="E153" i="4"/>
  <c r="D321" i="4"/>
  <c r="D373" i="4"/>
  <c r="D479" i="4"/>
  <c r="D491" i="4"/>
  <c r="D536" i="4"/>
  <c r="D571" i="4"/>
  <c r="D629" i="4"/>
  <c r="H336" i="9"/>
  <c r="E177" i="5"/>
  <c r="E95" i="9"/>
  <c r="B95"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E180" i="9" s="1"/>
  <c r="B180" i="9" s="1"/>
  <c r="H179" i="9"/>
  <c r="I10" i="9"/>
  <c r="B229" i="9"/>
  <c r="B235" i="9"/>
  <c r="B239" i="9"/>
  <c r="B243" i="9"/>
  <c r="B253" i="9"/>
  <c r="B259" i="9"/>
  <c r="B269" i="9"/>
  <c r="B275" i="9"/>
  <c r="B279" i="9"/>
  <c r="B289" i="9"/>
  <c r="B237" i="9"/>
  <c r="B241" i="9"/>
  <c r="B245" i="9"/>
  <c r="B251" i="9"/>
  <c r="B261" i="9"/>
  <c r="B267" i="9"/>
  <c r="B277" i="9"/>
  <c r="B283" i="9"/>
  <c r="B287" i="9"/>
  <c r="D45" i="8" l="1"/>
  <c r="K1481" i="9" s="1"/>
  <c r="C1628" i="1"/>
  <c r="G1602" i="1"/>
  <c r="D44" i="8"/>
  <c r="G343" i="9" s="1"/>
  <c r="E343" i="9" s="1"/>
  <c r="B343" i="9" s="1"/>
  <c r="G1583" i="1"/>
  <c r="H19" i="9"/>
  <c r="E19" i="9" s="1"/>
  <c r="B19" i="9" s="1"/>
  <c r="H1539" i="1"/>
  <c r="G346" i="9"/>
  <c r="E346" i="9" s="1"/>
  <c r="E345" i="9" s="1"/>
  <c r="I10" i="3" s="1"/>
  <c r="I1569" i="1"/>
  <c r="D1538" i="1"/>
  <c r="H1555" i="1"/>
  <c r="G1555" i="1"/>
  <c r="H1540" i="1"/>
  <c r="G1024" i="1"/>
  <c r="G1300" i="1"/>
  <c r="H1300" i="1"/>
  <c r="E251" i="5"/>
  <c r="I25" i="3" s="1"/>
  <c r="H1259" i="1"/>
  <c r="G1259" i="1"/>
  <c r="B207" i="9"/>
  <c r="F228" i="9"/>
  <c r="B228" i="9" s="1"/>
  <c r="E360" i="4"/>
  <c r="G125" i="1"/>
  <c r="H125" i="1"/>
  <c r="I31" i="3"/>
  <c r="D1537" i="1"/>
  <c r="E310" i="9"/>
  <c r="B310" i="9" s="1"/>
  <c r="F491" i="4"/>
  <c r="C485" i="1"/>
  <c r="F321" i="4"/>
  <c r="C316" i="1"/>
  <c r="E336" i="9"/>
  <c r="B336" i="9" s="1"/>
  <c r="G338" i="9"/>
  <c r="E338" i="9" s="1"/>
  <c r="B338" i="9" s="1"/>
  <c r="F203" i="5"/>
  <c r="C1207" i="1"/>
  <c r="E315" i="9"/>
  <c r="B315" i="9" s="1"/>
  <c r="H22" i="3"/>
  <c r="C1012" i="1"/>
  <c r="F114" i="6"/>
  <c r="H30" i="3"/>
  <c r="C1510" i="1"/>
  <c r="E7" i="5"/>
  <c r="D1017" i="1"/>
  <c r="F230" i="4"/>
  <c r="C226" i="1"/>
  <c r="I39" i="3"/>
  <c r="H24" i="9"/>
  <c r="D152" i="4"/>
  <c r="G24" i="9"/>
  <c r="F153" i="4"/>
  <c r="C149" i="1"/>
  <c r="F12" i="5"/>
  <c r="F202" i="4"/>
  <c r="E309" i="9"/>
  <c r="B309" i="9" s="1"/>
  <c r="F629" i="4"/>
  <c r="C623" i="1"/>
  <c r="F479" i="4"/>
  <c r="C473" i="1"/>
  <c r="E152" i="4"/>
  <c r="D149" i="1"/>
  <c r="F35" i="6"/>
  <c r="H28" i="3"/>
  <c r="C1431" i="1"/>
  <c r="F135" i="5"/>
  <c r="C1140" i="1"/>
  <c r="F648" i="4"/>
  <c r="C642" i="1"/>
  <c r="F89" i="6"/>
  <c r="C1485" i="1"/>
  <c r="F361" i="4"/>
  <c r="D360" i="4"/>
  <c r="C356" i="1"/>
  <c r="F164" i="4"/>
  <c r="C160" i="1"/>
  <c r="F49" i="4"/>
  <c r="C45" i="1"/>
  <c r="F251" i="5"/>
  <c r="H25" i="3"/>
  <c r="C1255" i="1"/>
  <c r="E179" i="9"/>
  <c r="B179" i="9" s="1"/>
  <c r="F571" i="4"/>
  <c r="C565" i="1"/>
  <c r="D430" i="4"/>
  <c r="F147" i="5"/>
  <c r="C1152" i="1"/>
  <c r="E69" i="5"/>
  <c r="D1093" i="1"/>
  <c r="I28" i="3"/>
  <c r="D1431" i="1"/>
  <c r="E314" i="9"/>
  <c r="B314" i="9" s="1"/>
  <c r="F584" i="4"/>
  <c r="C578" i="1"/>
  <c r="F309" i="4"/>
  <c r="D308" i="4"/>
  <c r="C304" i="1"/>
  <c r="F82" i="4"/>
  <c r="C78" i="1"/>
  <c r="E639" i="4"/>
  <c r="D633" i="1" s="1"/>
  <c r="D424" i="1"/>
  <c r="D6" i="4"/>
  <c r="F7" i="4"/>
  <c r="C3" i="1"/>
  <c r="D141" i="6"/>
  <c r="I24" i="3"/>
  <c r="D1181" i="1"/>
  <c r="F536" i="4"/>
  <c r="D535" i="4"/>
  <c r="C530" i="1"/>
  <c r="F373" i="4"/>
  <c r="C368" i="1"/>
  <c r="E6" i="4"/>
  <c r="D3" i="1"/>
  <c r="G339" i="9"/>
  <c r="E339" i="9" s="1"/>
  <c r="B339" i="9" s="1"/>
  <c r="F219" i="5"/>
  <c r="C1223" i="1"/>
  <c r="E316" i="9"/>
  <c r="B316" i="9" s="1"/>
  <c r="F70" i="5"/>
  <c r="D69" i="5"/>
  <c r="C1075" i="1"/>
  <c r="F273" i="4"/>
  <c r="D269" i="1"/>
  <c r="G198" i="1"/>
  <c r="H198" i="1"/>
  <c r="D177" i="5"/>
  <c r="F106" i="4"/>
  <c r="C102" i="1"/>
  <c r="G1628" i="1" l="1"/>
  <c r="H1628" i="1"/>
  <c r="I40" i="3"/>
  <c r="C1622" i="1"/>
  <c r="G344" i="9"/>
  <c r="E344" i="9" s="1"/>
  <c r="B344" i="9" s="1"/>
  <c r="C1621" i="1"/>
  <c r="B346" i="9"/>
  <c r="G1538" i="1"/>
  <c r="H1538" i="1"/>
  <c r="D1255" i="1"/>
  <c r="E176" i="5"/>
  <c r="D1180" i="1" s="1"/>
  <c r="D355" i="1"/>
  <c r="E417" i="4"/>
  <c r="D412" i="1" s="1"/>
  <c r="E418" i="4"/>
  <c r="D413" i="1" s="1"/>
  <c r="G102" i="1"/>
  <c r="H102" i="1"/>
  <c r="D176" i="5"/>
  <c r="F177" i="5"/>
  <c r="H24" i="3"/>
  <c r="C1181" i="1"/>
  <c r="G530" i="1"/>
  <c r="H530" i="1"/>
  <c r="H3" i="1"/>
  <c r="G3" i="1"/>
  <c r="D417" i="4"/>
  <c r="F308" i="4"/>
  <c r="C303" i="1"/>
  <c r="I23" i="3"/>
  <c r="D1074" i="1"/>
  <c r="H565" i="1"/>
  <c r="G565" i="1"/>
  <c r="F360" i="4"/>
  <c r="D418" i="4"/>
  <c r="C355" i="1"/>
  <c r="G642" i="1"/>
  <c r="H642" i="1"/>
  <c r="G1431" i="1"/>
  <c r="H1431" i="1"/>
  <c r="E299" i="4"/>
  <c r="E300" i="4" s="1"/>
  <c r="D296" i="1" s="1"/>
  <c r="I18" i="3"/>
  <c r="D148" i="1"/>
  <c r="H149" i="1"/>
  <c r="G149" i="1"/>
  <c r="E6" i="5"/>
  <c r="I22" i="3"/>
  <c r="D1012" i="1"/>
  <c r="H1012" i="1" s="1"/>
  <c r="F69" i="5"/>
  <c r="H23" i="3"/>
  <c r="C1074" i="1"/>
  <c r="H368" i="1"/>
  <c r="G368" i="1"/>
  <c r="H1075" i="1"/>
  <c r="G1075" i="1"/>
  <c r="H1223" i="1"/>
  <c r="G1223" i="1"/>
  <c r="E422" i="4"/>
  <c r="I17" i="3"/>
  <c r="D2" i="1"/>
  <c r="D640" i="4"/>
  <c r="F535" i="4"/>
  <c r="C529" i="1"/>
  <c r="H78" i="1"/>
  <c r="G78" i="1"/>
  <c r="H1152" i="1"/>
  <c r="G1152" i="1"/>
  <c r="H160" i="1"/>
  <c r="G160" i="1"/>
  <c r="H473" i="1"/>
  <c r="G473" i="1"/>
  <c r="H1621" i="1"/>
  <c r="G1621" i="1"/>
  <c r="H11" i="3"/>
  <c r="G226" i="1"/>
  <c r="H226" i="1"/>
  <c r="G1510" i="1"/>
  <c r="H1510" i="1"/>
  <c r="D6" i="5"/>
  <c r="H1207" i="1"/>
  <c r="G1207" i="1"/>
  <c r="H316" i="1"/>
  <c r="G316" i="1"/>
  <c r="F6" i="4"/>
  <c r="D422" i="4"/>
  <c r="H17" i="3"/>
  <c r="C2" i="1"/>
  <c r="H578" i="1"/>
  <c r="G578" i="1"/>
  <c r="H1255" i="1"/>
  <c r="G1255" i="1"/>
  <c r="G1485" i="1"/>
  <c r="H1485" i="1"/>
  <c r="H1140" i="1"/>
  <c r="G1140" i="1"/>
  <c r="E24" i="9"/>
  <c r="F7" i="5"/>
  <c r="H269" i="1"/>
  <c r="G269" i="1"/>
  <c r="F141" i="6"/>
  <c r="H31" i="3"/>
  <c r="C1537" i="1"/>
  <c r="G348" i="9"/>
  <c r="E348" i="9" s="1"/>
  <c r="G304" i="1"/>
  <c r="H304" i="1"/>
  <c r="H1093" i="1"/>
  <c r="G1093" i="1"/>
  <c r="F430" i="4"/>
  <c r="D639" i="4"/>
  <c r="C424" i="1"/>
  <c r="H45" i="1"/>
  <c r="G45" i="1"/>
  <c r="H356" i="1"/>
  <c r="G356" i="1"/>
  <c r="H623" i="1"/>
  <c r="G623" i="1"/>
  <c r="D299" i="4"/>
  <c r="F152" i="4"/>
  <c r="H18" i="3"/>
  <c r="C148" i="1"/>
  <c r="H1017" i="1"/>
  <c r="G1017" i="1"/>
  <c r="H485" i="1"/>
  <c r="G485" i="1"/>
  <c r="H1622" i="1" l="1"/>
  <c r="G1622" i="1"/>
  <c r="E342" i="9"/>
  <c r="H355" i="1"/>
  <c r="G355" i="1"/>
  <c r="H424" i="1"/>
  <c r="G424" i="1"/>
  <c r="G1537" i="1"/>
  <c r="H1537" i="1"/>
  <c r="D423" i="4"/>
  <c r="D301" i="4"/>
  <c r="F299" i="4"/>
  <c r="C295" i="1"/>
  <c r="F639" i="4"/>
  <c r="C633" i="1"/>
  <c r="D300" i="4"/>
  <c r="G306" i="9"/>
  <c r="E306" i="9" s="1"/>
  <c r="B306" i="9" s="1"/>
  <c r="G299" i="9"/>
  <c r="F6" i="5"/>
  <c r="C1011" i="1"/>
  <c r="H529" i="1"/>
  <c r="G529" i="1"/>
  <c r="G1012" i="1"/>
  <c r="H299" i="9"/>
  <c r="D1011" i="1"/>
  <c r="F418" i="4"/>
  <c r="C413" i="1"/>
  <c r="F417" i="4"/>
  <c r="C412" i="1"/>
  <c r="F176" i="5"/>
  <c r="C1180" i="1"/>
  <c r="B24" i="9"/>
  <c r="F422" i="4"/>
  <c r="D643" i="4"/>
  <c r="D424" i="4"/>
  <c r="C417" i="1"/>
  <c r="N3" i="9"/>
  <c r="I11" i="3"/>
  <c r="H1074" i="1"/>
  <c r="G1074" i="1"/>
  <c r="E423" i="4"/>
  <c r="E424" i="4" s="1"/>
  <c r="D419" i="1" s="1"/>
  <c r="E301" i="4"/>
  <c r="D297" i="1" s="1"/>
  <c r="D295" i="1"/>
  <c r="H1181" i="1"/>
  <c r="G1181" i="1"/>
  <c r="H148" i="1"/>
  <c r="G148" i="1"/>
  <c r="E347" i="9"/>
  <c r="B348" i="9"/>
  <c r="G2" i="1"/>
  <c r="H2" i="1"/>
  <c r="F640" i="4"/>
  <c r="C634" i="1"/>
  <c r="E643" i="4"/>
  <c r="D417" i="1"/>
  <c r="H9" i="3"/>
  <c r="G303" i="1"/>
  <c r="H303" i="1"/>
  <c r="E299" i="9" l="1"/>
  <c r="B299" i="9" s="1"/>
  <c r="F643" i="4"/>
  <c r="C637" i="1"/>
  <c r="H1180" i="1"/>
  <c r="G1180" i="1"/>
  <c r="H413" i="1"/>
  <c r="G413" i="1"/>
  <c r="H633" i="1"/>
  <c r="G633" i="1"/>
  <c r="F301" i="4"/>
  <c r="C297" i="1"/>
  <c r="K3" i="9"/>
  <c r="I9" i="3"/>
  <c r="H634" i="1"/>
  <c r="G634" i="1"/>
  <c r="E644" i="4"/>
  <c r="E645" i="4" s="1"/>
  <c r="E425" i="4"/>
  <c r="D420" i="1" s="1"/>
  <c r="D418" i="1"/>
  <c r="H20" i="9"/>
  <c r="D644" i="4"/>
  <c r="F423" i="4"/>
  <c r="D425" i="4"/>
  <c r="C418" i="1"/>
  <c r="G20" i="9"/>
  <c r="G417" i="1"/>
  <c r="H417" i="1"/>
  <c r="G295" i="1"/>
  <c r="H295" i="1"/>
  <c r="D637" i="1"/>
  <c r="G412" i="1"/>
  <c r="H412" i="1"/>
  <c r="F424" i="4"/>
  <c r="C419" i="1"/>
  <c r="H8" i="3"/>
  <c r="H1011" i="1"/>
  <c r="G1011" i="1"/>
  <c r="F300" i="4"/>
  <c r="C296" i="1"/>
  <c r="E20" i="9" l="1"/>
  <c r="B20" i="9" s="1"/>
  <c r="M3" i="9"/>
  <c r="H419" i="1"/>
  <c r="G419" i="1"/>
  <c r="F425" i="4"/>
  <c r="C420" i="1"/>
  <c r="E646" i="4"/>
  <c r="E649" i="4" s="1"/>
  <c r="D638" i="1"/>
  <c r="H296" i="1"/>
  <c r="G296" i="1"/>
  <c r="D639" i="1"/>
  <c r="G297" i="1"/>
  <c r="H297" i="1"/>
  <c r="H637" i="1"/>
  <c r="G637" i="1"/>
  <c r="F644" i="4"/>
  <c r="D646" i="4"/>
  <c r="C638" i="1"/>
  <c r="H418" i="1"/>
  <c r="G418" i="1"/>
  <c r="D645" i="4"/>
  <c r="I19" i="3" l="1"/>
  <c r="D643" i="1"/>
  <c r="D649" i="4"/>
  <c r="F645" i="4"/>
  <c r="C639" i="1"/>
  <c r="G297" i="9"/>
  <c r="E297" i="9" s="1"/>
  <c r="B297" i="9" s="1"/>
  <c r="F646" i="4"/>
  <c r="D650" i="4"/>
  <c r="C640" i="1"/>
  <c r="G638" i="1"/>
  <c r="H638" i="1"/>
  <c r="E650" i="4"/>
  <c r="D640" i="1"/>
  <c r="H420" i="1"/>
  <c r="G420" i="1"/>
  <c r="H334" i="9"/>
  <c r="G334" i="9"/>
  <c r="I20" i="3" l="1"/>
  <c r="D644" i="1"/>
  <c r="F650" i="4"/>
  <c r="H20" i="3"/>
  <c r="C644" i="1"/>
  <c r="F649" i="4"/>
  <c r="H19" i="3"/>
  <c r="C643" i="1"/>
  <c r="E334" i="9"/>
  <c r="G640" i="1"/>
  <c r="H640" i="1"/>
  <c r="H639" i="1"/>
  <c r="G639" i="1"/>
  <c r="H7" i="3"/>
  <c r="H643" i="1" l="1"/>
  <c r="G643" i="1"/>
  <c r="J3" i="9"/>
  <c r="B334" i="9"/>
  <c r="E298" i="9"/>
  <c r="I8" i="3" s="1"/>
  <c r="G644" i="1"/>
  <c r="H644" i="1"/>
  <c r="G295" i="9" l="1"/>
  <c r="L293" i="9"/>
  <c r="F293" i="9" s="1"/>
  <c r="H295" i="9"/>
  <c r="H18" i="9"/>
  <c r="G18" i="9"/>
  <c r="I13" i="9"/>
  <c r="J7" i="9"/>
  <c r="I12" i="9"/>
  <c r="I9" i="9"/>
  <c r="H16" i="9"/>
  <c r="J9" i="9"/>
  <c r="H15" i="9"/>
  <c r="J6" i="9"/>
  <c r="I11" i="9"/>
  <c r="H17" i="9"/>
  <c r="I8" i="9"/>
  <c r="M15" i="9"/>
  <c r="I5" i="9"/>
  <c r="K11" i="9"/>
  <c r="J17" i="9"/>
  <c r="J5" i="9"/>
  <c r="L16" i="9"/>
  <c r="I7" i="9"/>
  <c r="K13" i="9"/>
  <c r="K12" i="9"/>
  <c r="K9" i="9"/>
  <c r="G21" i="9"/>
  <c r="G22" i="9"/>
  <c r="K10" i="9"/>
  <c r="G16" i="9"/>
  <c r="H21" i="9"/>
  <c r="K7" i="9"/>
  <c r="J12" i="9"/>
  <c r="I6" i="9"/>
  <c r="G17" i="9"/>
  <c r="L15" i="9"/>
  <c r="K6" i="9"/>
  <c r="J11" i="9"/>
  <c r="I17" i="9"/>
  <c r="H22" i="9"/>
  <c r="J8" i="9"/>
  <c r="G15" i="9"/>
  <c r="K8" i="9"/>
  <c r="J13" i="9"/>
  <c r="K5" i="9"/>
  <c r="J10" i="9"/>
  <c r="M16" i="9"/>
  <c r="E16" i="9" l="1"/>
  <c r="F15" i="9"/>
  <c r="E10" i="9"/>
  <c r="B10" i="9" s="1"/>
  <c r="E6" i="9"/>
  <c r="B6" i="9" s="1"/>
  <c r="E15" i="9"/>
  <c r="E18" i="9"/>
  <c r="B18" i="9" s="1"/>
  <c r="E22" i="9"/>
  <c r="B22" i="9" s="1"/>
  <c r="E8" i="9"/>
  <c r="B8" i="9" s="1"/>
  <c r="E12" i="9"/>
  <c r="B12" i="9" s="1"/>
  <c r="E17" i="9"/>
  <c r="B17" i="9" s="1"/>
  <c r="E21" i="9"/>
  <c r="B21" i="9" s="1"/>
  <c r="E7" i="9"/>
  <c r="B7" i="9" s="1"/>
  <c r="F16" i="9"/>
  <c r="B16" i="9" s="1"/>
  <c r="E5" i="9"/>
  <c r="E11" i="9"/>
  <c r="B11" i="9" s="1"/>
  <c r="E13" i="9"/>
  <c r="B13" i="9" s="1"/>
  <c r="B293" i="9"/>
  <c r="F23" i="9"/>
  <c r="E9" i="9"/>
  <c r="B9" i="9" s="1"/>
  <c r="E295" i="9"/>
  <c r="B15" i="9" l="1"/>
  <c r="B5" i="9"/>
  <c r="E4" i="9"/>
  <c r="F14" i="9"/>
  <c r="F3" i="9" s="1"/>
  <c r="B295" i="9"/>
  <c r="E23" i="9"/>
  <c r="I7" i="3" s="1"/>
  <c r="E14" i="9"/>
  <c r="I13" i="3" s="1"/>
  <c r="E3" i="9" l="1"/>
</calcChain>
</file>

<file path=xl/sharedStrings.xml><?xml version="1.0" encoding="utf-8"?>
<sst xmlns="http://schemas.openxmlformats.org/spreadsheetml/2006/main" count="4733" uniqueCount="3656">
  <si>
    <t>Obveznik:</t>
  </si>
  <si>
    <t>26635 - OPĆA BOLNICA GOSPIĆ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</si>
  <si>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</si>
  <si>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</si>
  <si>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</si>
  <si>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</si>
  <si>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</si>
  <si>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</si>
  <si>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</si>
  <si>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</si>
  <si>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</si>
  <si>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</si>
  <si>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</si>
  <si>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</si>
  <si>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</si>
  <si>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</si>
  <si>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</si>
  <si>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</si>
  <si>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</si>
  <si>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</si>
  <si>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</si>
  <si>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</si>
  <si>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</si>
  <si>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</si>
  <si>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</si>
  <si>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</si>
  <si>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</si>
  <si>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</si>
  <si>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</si>
  <si>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</si>
  <si>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</si>
  <si>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</si>
  <si>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</si>
  <si>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</si>
  <si>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</si>
  <si>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</si>
  <si>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</si>
  <si>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</si>
  <si>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</si>
  <si>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</si>
  <si>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</si>
  <si>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</si>
  <si>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</si>
  <si>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</si>
  <si>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</si>
  <si>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</si>
  <si>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</si>
  <si>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</si>
  <si>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</si>
  <si>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</si>
  <si>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</si>
  <si>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</si>
  <si>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</si>
  <si>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</si>
  <si>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</si>
  <si>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</si>
  <si>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</si>
  <si>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</si>
  <si>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</si>
  <si>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</si>
  <si>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</si>
  <si>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</si>
  <si>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</si>
  <si>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</si>
  <si>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</si>
  <si>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</si>
  <si>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</si>
  <si>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</si>
  <si>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</si>
  <si>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</si>
  <si>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</si>
  <si>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</si>
  <si>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</si>
  <si>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</si>
  <si>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</si>
  <si>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</si>
  <si>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</si>
  <si>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</si>
  <si>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</si>
  <si>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</si>
  <si>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</si>
  <si>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</si>
  <si>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</si>
  <si>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</si>
  <si>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</si>
  <si>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</si>
  <si>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</si>
  <si>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</si>
  <si>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</si>
  <si>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</si>
  <si>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</si>
  <si>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</si>
  <si>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</si>
  <si>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</si>
  <si>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</si>
  <si>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</si>
  <si>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</si>
  <si>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</si>
  <si>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</si>
  <si>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</si>
  <si>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</si>
  <si>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</si>
  <si>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</si>
  <si>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</si>
  <si>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</si>
  <si>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</si>
  <si>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</si>
  <si>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</si>
  <si>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</si>
  <si>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</si>
  <si>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</si>
  <si>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</si>
  <si>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</si>
  <si>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</si>
  <si>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</si>
  <si>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</si>
  <si>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</si>
  <si>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</si>
  <si>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</si>
  <si>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</si>
  <si>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</si>
  <si>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</si>
  <si>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</si>
  <si>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</si>
  <si>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</si>
  <si>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</si>
  <si>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</si>
  <si>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</si>
  <si>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</si>
  <si>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</si>
  <si>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</si>
  <si>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</si>
  <si>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</si>
  <si>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</si>
  <si>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</si>
  <si>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</si>
  <si>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</si>
  <si>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</si>
  <si>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</si>
  <si>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</si>
  <si>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</si>
  <si>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</si>
  <si>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</si>
  <si>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</si>
  <si>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</si>
  <si>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</si>
  <si>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</si>
  <si>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</si>
  <si>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</si>
  <si>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</si>
  <si>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</si>
  <si>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</si>
  <si>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</si>
  <si>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</si>
  <si>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</si>
  <si>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</si>
  <si>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</si>
  <si>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</si>
  <si>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</si>
  <si>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</si>
  <si>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</si>
  <si>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</si>
  <si>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</si>
  <si>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</si>
  <si>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</si>
  <si>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</si>
  <si>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</si>
  <si>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</si>
  <si>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</si>
  <si>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</si>
  <si>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</si>
  <si>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</si>
  <si>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</si>
  <si>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</si>
  <si>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</si>
  <si>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</si>
  <si>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</si>
  <si>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</si>
  <si>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</si>
  <si>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</si>
  <si>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</si>
  <si>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</si>
  <si>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</si>
  <si>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</si>
  <si>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</si>
  <si>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</si>
  <si>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</si>
  <si>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</si>
  <si>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</si>
  <si>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</si>
  <si>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</si>
  <si>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</si>
  <si>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</si>
  <si>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</si>
  <si>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</si>
  <si>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</si>
  <si>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</si>
  <si>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</si>
  <si>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</si>
  <si>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</si>
  <si>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</si>
  <si>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</si>
  <si>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</si>
  <si>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</si>
  <si>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</si>
  <si>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</si>
  <si>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</si>
  <si>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</si>
  <si>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</si>
  <si>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</si>
  <si>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</si>
  <si>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</si>
  <si>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</si>
  <si>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</si>
  <si>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</si>
  <si>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</si>
  <si>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</si>
  <si>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</si>
  <si>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</si>
  <si>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</si>
  <si>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</si>
  <si>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</si>
  <si>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</si>
  <si>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</si>
  <si>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</si>
  <si>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</si>
  <si>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</si>
  <si>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</si>
  <si>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</si>
  <si>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</si>
  <si>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</si>
  <si>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</si>
  <si>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</si>
  <si>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</si>
  <si>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</si>
  <si>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</si>
  <si>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</si>
  <si>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</si>
  <si>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</si>
  <si>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</si>
  <si>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</si>
  <si>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</si>
  <si>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</si>
  <si>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</si>
  <si>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</si>
  <si>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</si>
  <si>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</si>
  <si>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</si>
  <si>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</si>
  <si>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</si>
  <si>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</si>
  <si>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</si>
  <si>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</si>
  <si>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</si>
  <si>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</si>
  <si>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</si>
  <si>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</si>
  <si>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</si>
  <si>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</si>
  <si>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</si>
  <si>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</si>
  <si>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</si>
  <si>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</si>
  <si>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</si>
  <si>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</si>
  <si>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</si>
  <si>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</si>
  <si>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</si>
  <si>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</si>
  <si>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</si>
  <si>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</si>
  <si>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</si>
  <si>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</si>
  <si>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</si>
  <si>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</si>
  <si>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</si>
  <si>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</si>
  <si>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</si>
  <si>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</si>
  <si>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</si>
  <si>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</si>
  <si>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</si>
  <si>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</si>
  <si>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</si>
  <si>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</si>
  <si>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</si>
  <si>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</si>
  <si>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</si>
  <si>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</si>
  <si>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</si>
  <si>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</si>
  <si>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</si>
  <si>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</si>
  <si>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</si>
  <si>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</si>
  <si>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</si>
  <si>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</si>
  <si>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</si>
  <si>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</si>
  <si>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</si>
  <si>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</si>
  <si>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</si>
  <si>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</si>
  <si>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</si>
  <si>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</si>
  <si>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</si>
  <si>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</si>
  <si>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</si>
  <si>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</si>
  <si>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</si>
  <si>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</si>
  <si>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</si>
  <si>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</si>
  <si>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</si>
  <si>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</si>
  <si>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</si>
  <si>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</si>
  <si>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</si>
  <si>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</si>
  <si>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</si>
  <si>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</si>
  <si>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</si>
  <si>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</si>
  <si>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</si>
  <si>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</si>
  <si>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</si>
  <si>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</si>
  <si>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</si>
  <si>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</si>
  <si>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</si>
  <si>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</si>
  <si>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</si>
  <si>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</si>
  <si>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</si>
  <si>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</si>
  <si>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</si>
  <si>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</si>
  <si>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</si>
  <si>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</si>
  <si>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</si>
  <si>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</si>
  <si>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</si>
  <si>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</si>
  <si>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</si>
  <si>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</si>
  <si>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</si>
  <si>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</si>
  <si>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</si>
  <si>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</si>
  <si>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</si>
  <si>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</si>
  <si>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</si>
  <si>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</si>
  <si>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</si>
  <si>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</si>
  <si>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</si>
  <si>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</si>
  <si>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</si>
  <si>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</si>
  <si>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</si>
  <si>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</si>
  <si>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</si>
  <si>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</si>
  <si>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</si>
  <si>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</si>
  <si>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</si>
  <si>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</si>
  <si>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</si>
  <si>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</si>
  <si>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</si>
  <si>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</si>
  <si>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</si>
  <si>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</si>
  <si>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</si>
  <si>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</si>
  <si>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</si>
  <si>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</si>
  <si>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</si>
  <si>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</si>
  <si>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</si>
  <si>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</si>
  <si>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</si>
  <si>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</si>
  <si>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</si>
  <si>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</si>
  <si>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</si>
  <si>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</si>
  <si>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</si>
  <si>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</si>
  <si>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</si>
  <si>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</si>
  <si>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</si>
  <si>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</si>
  <si>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</si>
  <si>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</si>
  <si>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</si>
  <si>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</si>
  <si>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</si>
  <si>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</si>
  <si>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</si>
  <si>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</si>
  <si>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</si>
  <si>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</si>
  <si>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</si>
  <si>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</si>
  <si>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</si>
  <si>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</si>
  <si>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</si>
  <si>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</si>
  <si>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</si>
  <si>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</si>
  <si>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</si>
  <si>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</si>
  <si>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</si>
  <si>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</si>
  <si>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</si>
  <si>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</si>
  <si>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</si>
  <si>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</si>
  <si>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</si>
  <si>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</si>
  <si>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</si>
  <si>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</si>
  <si>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</si>
  <si>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</si>
  <si>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</si>
  <si>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</si>
  <si>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</si>
  <si>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</si>
  <si>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</si>
  <si>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</si>
  <si>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</si>
  <si>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</si>
  <si>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</si>
  <si>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</si>
  <si>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</si>
  <si>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</si>
  <si>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</si>
  <si>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</si>
  <si>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</si>
  <si>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</si>
  <si>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</si>
  <si>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</si>
  <si>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</si>
  <si>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</si>
  <si>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</si>
  <si>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</si>
  <si>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</si>
  <si>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</si>
  <si>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</si>
  <si>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</si>
  <si>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</si>
  <si>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</si>
  <si>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</si>
  <si>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</si>
  <si>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</si>
  <si>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</si>
  <si>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</si>
  <si>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</si>
  <si>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</si>
  <si>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</si>
  <si>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</si>
  <si>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</si>
  <si>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</si>
  <si>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</si>
  <si>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</si>
  <si>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</si>
  <si>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</si>
  <si>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</si>
  <si>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</si>
  <si>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</si>
  <si>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</si>
  <si>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</si>
  <si>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</si>
  <si>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</si>
  <si>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</si>
  <si>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</si>
  <si>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</si>
  <si>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</si>
  <si>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</si>
  <si>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</si>
  <si>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</si>
  <si>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</si>
  <si>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</si>
  <si>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</si>
  <si>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</si>
  <si>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</si>
  <si>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</si>
  <si>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</si>
  <si>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</si>
  <si>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</si>
  <si>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</si>
  <si>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</si>
  <si>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</si>
  <si>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</si>
  <si>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</si>
  <si>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</si>
  <si>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</si>
  <si>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</si>
  <si>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</si>
  <si>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</si>
  <si>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</si>
  <si>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</si>
  <si>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</si>
  <si>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</si>
  <si>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</si>
  <si>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</si>
  <si>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</si>
  <si>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</si>
  <si>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</si>
  <si>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</si>
  <si>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</si>
  <si>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</si>
  <si>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</si>
  <si>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</si>
  <si>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</si>
  <si>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</si>
  <si>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</si>
  <si>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</si>
  <si>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</si>
  <si>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</si>
  <si>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</si>
  <si>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</si>
  <si>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</si>
  <si>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</si>
  <si>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</si>
  <si>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</si>
  <si>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</si>
  <si>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</si>
  <si>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</si>
  <si>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</si>
  <si>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</si>
  <si>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</si>
  <si>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</si>
  <si>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</si>
  <si>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</si>
  <si>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</si>
  <si>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</si>
  <si>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</si>
  <si>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</si>
  <si>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</si>
  <si>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</si>
  <si>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</si>
  <si>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</si>
  <si>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</si>
  <si>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</si>
  <si>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</si>
  <si>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</si>
  <si>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</si>
  <si>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</si>
  <si>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</si>
  <si>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</si>
  <si>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</si>
  <si>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</si>
  <si>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</si>
  <si>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</si>
  <si>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</si>
  <si>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</si>
  <si>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</si>
  <si>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</si>
  <si>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</si>
  <si>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</si>
  <si>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</si>
  <si>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</si>
  <si>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</si>
  <si>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</si>
  <si>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</si>
  <si>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</si>
  <si>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</si>
  <si>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</si>
  <si>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</si>
  <si>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</si>
  <si>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</si>
  <si>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</si>
  <si>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</si>
  <si>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</si>
  <si>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</si>
  <si>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</si>
  <si>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</si>
  <si>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</si>
  <si>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</si>
  <si>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</si>
  <si>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</si>
  <si>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</si>
  <si>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</si>
  <si>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</si>
  <si>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</si>
  <si>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</si>
  <si>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</si>
  <si>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</si>
  <si>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</si>
  <si>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</si>
  <si>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</si>
  <si>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</si>
  <si>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</si>
  <si>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</si>
  <si>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</si>
  <si>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</si>
  <si>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</si>
  <si>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</si>
  <si>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</si>
  <si>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</si>
  <si>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</si>
  <si>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</si>
  <si>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</si>
  <si>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</si>
  <si>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</si>
  <si>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</si>
  <si>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</si>
  <si>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</si>
  <si>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</si>
  <si>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</si>
  <si>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</si>
  <si>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</si>
  <si>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</si>
  <si>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</si>
  <si>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</si>
  <si>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</si>
  <si>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</si>
  <si>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</si>
  <si>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</si>
  <si>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</si>
  <si>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</si>
  <si>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</si>
  <si>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</si>
  <si>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</si>
  <si>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</si>
  <si>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</si>
  <si>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</si>
  <si>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</si>
  <si>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</si>
  <si>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</si>
  <si>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</si>
  <si>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</si>
  <si>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</si>
  <si>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</si>
  <si>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</si>
  <si>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</si>
  <si>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</si>
  <si>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</si>
  <si>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</si>
  <si>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</si>
  <si>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</si>
  <si>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</si>
  <si>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</si>
  <si>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</si>
  <si>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</si>
  <si>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</si>
  <si>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</si>
  <si>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</si>
  <si>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</si>
  <si>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</si>
  <si>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</si>
  <si>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</si>
  <si>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</si>
  <si>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</si>
  <si>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</si>
  <si>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</si>
  <si>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</si>
  <si>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</si>
  <si>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</si>
  <si>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</si>
  <si>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</si>
  <si>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</si>
  <si>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</si>
  <si>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</si>
  <si>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</si>
  <si>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</si>
  <si>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</si>
  <si>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</si>
  <si>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</si>
  <si>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</si>
  <si>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</si>
  <si>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</si>
  <si>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</si>
  <si>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</si>
  <si>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</si>
  <si>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</si>
  <si>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</si>
  <si>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</si>
  <si>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</si>
  <si>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</si>
  <si>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</si>
  <si>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</si>
  <si>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</si>
  <si>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</si>
  <si>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</si>
  <si>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</si>
  <si>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</si>
  <si>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</si>
  <si>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</si>
  <si>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</si>
  <si>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</si>
  <si>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</si>
  <si>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</si>
  <si>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</si>
  <si>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</si>
  <si>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</si>
  <si>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</si>
  <si>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</si>
  <si>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</si>
  <si>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</si>
  <si>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</si>
  <si>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</si>
  <si>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</si>
  <si>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</si>
  <si>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</si>
  <si>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</si>
  <si>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</si>
  <si>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</si>
  <si>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</si>
  <si>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</si>
  <si>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</si>
  <si>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</si>
  <si>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</si>
  <si>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</si>
  <si>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</si>
  <si>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</si>
  <si>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</si>
  <si>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</si>
  <si>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</si>
  <si>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</si>
  <si>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</si>
  <si>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</si>
  <si>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</si>
  <si>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</si>
  <si>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</si>
  <si>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</si>
  <si>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</si>
  <si>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</si>
  <si>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</si>
  <si>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</si>
  <si>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</si>
  <si>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</si>
  <si>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</si>
  <si>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</si>
  <si>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</si>
  <si>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</si>
  <si>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</si>
  <si>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</si>
  <si>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</si>
  <si>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</si>
  <si>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</si>
  <si>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</si>
  <si>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</si>
  <si>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</si>
  <si>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</si>
  <si>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</si>
  <si>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</si>
  <si>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</si>
  <si>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</si>
  <si>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</si>
  <si>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</si>
  <si>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</si>
  <si>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</si>
  <si>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</si>
  <si>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</si>
  <si>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</si>
  <si>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</si>
  <si>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</si>
  <si>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</si>
  <si>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</si>
  <si>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</si>
  <si>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</si>
  <si>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</si>
  <si>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</si>
  <si>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</si>
  <si>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</si>
  <si>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</si>
  <si>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</si>
  <si>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</si>
  <si>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</si>
  <si>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</si>
  <si>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</si>
  <si>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</si>
  <si>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</si>
  <si>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</si>
  <si>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</si>
  <si>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</si>
  <si>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</si>
  <si>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</si>
  <si>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</si>
  <si>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</si>
  <si>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</si>
  <si>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</si>
  <si>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</si>
  <si>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</si>
  <si>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</si>
  <si>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</si>
  <si>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</si>
  <si>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</si>
  <si>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</si>
  <si>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</si>
  <si>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</si>
  <si>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</si>
  <si>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</si>
  <si>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</si>
  <si>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</si>
  <si>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</si>
  <si>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</si>
  <si>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</si>
  <si>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</si>
  <si>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</si>
  <si>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</si>
  <si>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</si>
  <si>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</si>
  <si>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</si>
  <si>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</si>
  <si>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</si>
  <si>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</si>
  <si>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</si>
  <si>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</si>
  <si>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</si>
  <si>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</si>
  <si>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</si>
  <si>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</si>
  <si>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</si>
  <si>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</si>
  <si>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</si>
  <si>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</si>
  <si>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</si>
  <si>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</si>
  <si>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</si>
  <si>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</si>
  <si>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</si>
  <si>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</si>
  <si>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</si>
  <si>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</si>
  <si>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</si>
  <si>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</si>
  <si>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</si>
  <si>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</si>
  <si>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</si>
  <si>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</si>
  <si>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</si>
  <si>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</si>
  <si>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</si>
  <si>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</si>
  <si>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</si>
  <si>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</si>
  <si>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</si>
  <si>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</si>
  <si>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</si>
  <si>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</si>
  <si>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</si>
  <si>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</si>
  <si>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</si>
  <si>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</si>
  <si>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</si>
  <si>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</si>
  <si>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</si>
  <si>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</si>
  <si>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</si>
  <si>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</si>
  <si>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</si>
  <si>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</si>
  <si>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</si>
  <si>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</si>
  <si>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</si>
  <si>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</si>
  <si>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</si>
  <si>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</si>
  <si>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</si>
  <si>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</si>
  <si>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</si>
  <si>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</si>
  <si>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</si>
  <si>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</si>
  <si>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</si>
  <si>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</si>
  <si>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</si>
  <si>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</si>
  <si>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</si>
  <si>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</si>
  <si>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</si>
  <si>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</si>
  <si>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</si>
  <si>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</si>
  <si>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</si>
  <si>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</si>
  <si>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</si>
  <si>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</si>
  <si>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</si>
  <si>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</si>
  <si>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</si>
  <si>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</si>
  <si>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</si>
  <si>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</si>
  <si>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</si>
  <si>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</si>
  <si>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</si>
  <si>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</si>
  <si>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</si>
  <si>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</si>
  <si>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</si>
  <si>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</si>
  <si>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</si>
  <si>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</si>
  <si>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</si>
  <si>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</si>
  <si>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</si>
  <si>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</si>
  <si>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</si>
  <si>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</si>
  <si>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</si>
  <si>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</si>
  <si>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</si>
  <si>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</si>
  <si>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</si>
  <si>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</si>
  <si>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</si>
  <si>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</si>
  <si>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</si>
  <si>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</si>
  <si>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</si>
  <si>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</si>
  <si>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</si>
  <si>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</si>
  <si>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</si>
  <si>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</si>
  <si>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</si>
  <si>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</si>
  <si>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</si>
  <si>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</si>
  <si>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</si>
  <si>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</si>
  <si>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</si>
  <si>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</si>
  <si>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</si>
  <si>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</si>
  <si>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</si>
  <si>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</si>
  <si>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</si>
  <si>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</si>
  <si>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</si>
  <si>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</si>
  <si>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</si>
  <si>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</si>
  <si>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</si>
  <si>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</si>
  <si>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</si>
  <si>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</si>
  <si>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</si>
  <si>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</si>
  <si>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</si>
  <si>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</si>
  <si>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</si>
  <si>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</si>
  <si>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</si>
  <si>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</si>
  <si>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</si>
  <si>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</si>
  <si>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</si>
  <si>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</si>
  <si>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</si>
  <si>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</si>
  <si>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</si>
  <si>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</si>
  <si>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</si>
  <si>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</si>
  <si>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</si>
  <si>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</si>
  <si>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</si>
  <si>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</si>
  <si>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</si>
  <si>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</si>
  <si>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</si>
  <si>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</si>
  <si>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</si>
  <si>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</si>
  <si>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</si>
  <si>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</si>
  <si>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</si>
  <si>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</si>
  <si>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</si>
  <si>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</si>
  <si>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</si>
  <si>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</si>
  <si>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</si>
  <si>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</si>
  <si>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</si>
  <si>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</si>
  <si>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</si>
  <si>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</si>
  <si>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</si>
  <si>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</si>
  <si>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</si>
  <si>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</si>
  <si>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</si>
  <si>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</si>
  <si>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</si>
  <si>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</si>
  <si>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</si>
  <si>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</si>
  <si>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</si>
  <si>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</si>
  <si>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</si>
  <si>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</si>
  <si>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</si>
  <si>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</si>
  <si>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</si>
  <si>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</si>
  <si>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</si>
  <si>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</si>
  <si>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</si>
  <si>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</si>
  <si>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</si>
  <si>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</si>
  <si>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</si>
  <si>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</si>
  <si>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</si>
  <si>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</si>
  <si>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</si>
  <si>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</si>
  <si>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</si>
  <si>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</si>
  <si>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</si>
  <si>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</si>
  <si>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</si>
  <si>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</si>
  <si>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</si>
  <si>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</si>
  <si>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</si>
  <si>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</si>
  <si>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</si>
  <si>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</si>
  <si>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</si>
  <si>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</si>
  <si>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</si>
  <si>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</si>
  <si>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</si>
  <si>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</si>
  <si>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</si>
  <si>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</si>
  <si>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</si>
  <si>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</si>
  <si>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</si>
  <si>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</si>
  <si>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</si>
  <si>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</si>
  <si>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</si>
  <si>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</si>
  <si>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</si>
  <si>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</si>
  <si>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</si>
  <si>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</si>
  <si>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</si>
  <si>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</si>
  <si>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</si>
  <si>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</si>
  <si>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</si>
  <si>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</si>
  <si>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</si>
  <si>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</si>
  <si>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</si>
  <si>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</si>
  <si>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</si>
  <si>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</si>
  <si>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</si>
  <si>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</si>
  <si>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</si>
  <si>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</si>
  <si>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</si>
  <si>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</si>
  <si>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</si>
  <si>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</si>
  <si>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</si>
  <si>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</si>
  <si>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</si>
  <si>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</si>
  <si>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</si>
  <si>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</si>
  <si>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</si>
  <si>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</si>
  <si>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</si>
  <si>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</si>
  <si>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</si>
  <si>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</si>
  <si>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</si>
  <si>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</si>
  <si>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</si>
  <si>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</si>
  <si>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</si>
  <si>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</si>
  <si>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</si>
  <si>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</si>
  <si>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</si>
  <si>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</si>
  <si>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</si>
  <si>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</si>
  <si>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</si>
  <si>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</si>
  <si>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</si>
  <si>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</si>
  <si>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</si>
  <si>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</si>
  <si>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</si>
  <si>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</si>
  <si>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</si>
  <si>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</si>
  <si>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</si>
  <si>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</si>
  <si>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</si>
  <si>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</si>
  <si>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</si>
  <si>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</si>
  <si>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</si>
  <si>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</si>
  <si>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</si>
  <si>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</si>
  <si>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</si>
  <si>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</si>
  <si>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</si>
  <si>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</si>
  <si>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</si>
  <si>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</si>
  <si>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</si>
  <si>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</si>
  <si>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</si>
  <si>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</si>
  <si>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</si>
  <si>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</si>
  <si>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</si>
  <si>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</si>
  <si>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</si>
  <si>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</si>
  <si>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</si>
  <si>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</si>
  <si>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</si>
  <si>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</si>
  <si>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</si>
  <si>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</si>
  <si>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</si>
  <si>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</si>
  <si>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</si>
  <si>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</si>
  <si>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</si>
  <si>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</si>
  <si>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</si>
  <si>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</si>
  <si>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</si>
  <si>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</si>
  <si>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</si>
  <si>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</si>
  <si>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</si>
  <si>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</si>
  <si>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</si>
  <si>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</si>
  <si>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</si>
  <si>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</si>
  <si>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</si>
  <si>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</si>
  <si>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</si>
  <si>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</si>
  <si>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</si>
  <si>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</si>
  <si>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</si>
  <si>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</si>
  <si>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</si>
  <si>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</si>
  <si>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</si>
  <si>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</si>
  <si>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</si>
  <si>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</si>
  <si>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</si>
  <si>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</si>
  <si>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</si>
  <si>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</si>
  <si>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</si>
  <si>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</si>
  <si>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</si>
  <si>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</si>
  <si>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</si>
  <si>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</si>
  <si>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</si>
  <si>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</si>
  <si>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</si>
  <si>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</si>
  <si>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</si>
  <si>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</si>
  <si>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</si>
  <si>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</si>
  <si>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</si>
  <si>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</si>
  <si>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</si>
  <si>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</si>
  <si>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</si>
  <si>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</si>
  <si>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</si>
  <si>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</si>
  <si>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</si>
  <si>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</si>
  <si>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</si>
  <si>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</si>
  <si>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</si>
  <si>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</si>
  <si>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</si>
  <si>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</si>
  <si>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</si>
  <si>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</si>
  <si>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</si>
  <si>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</si>
  <si>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</si>
  <si>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</si>
  <si>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</si>
  <si>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</si>
  <si>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</si>
  <si>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</si>
  <si>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</si>
  <si>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</si>
  <si>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</si>
  <si>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</si>
  <si>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</si>
  <si>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</si>
  <si>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</si>
  <si>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</si>
  <si>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</si>
  <si>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</si>
  <si>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</si>
  <si>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</si>
  <si>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</si>
  <si>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</si>
  <si>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</si>
  <si>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</si>
  <si>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</si>
  <si>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</si>
  <si>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</si>
  <si>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</si>
  <si>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</si>
  <si>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</si>
  <si>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</si>
  <si>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</si>
  <si>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</si>
  <si>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</si>
  <si>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</si>
  <si>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</si>
  <si>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</si>
  <si>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</si>
  <si>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</si>
  <si>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</si>
  <si>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</si>
  <si>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</si>
  <si>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</si>
  <si>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</si>
  <si>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</si>
  <si>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</si>
  <si>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</si>
  <si>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</si>
  <si>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</si>
  <si>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</si>
  <si>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</si>
  <si>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</si>
  <si>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</si>
  <si>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</si>
  <si>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</si>
  <si>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</si>
  <si>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</si>
  <si>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</si>
  <si>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</si>
  <si>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</si>
  <si>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</si>
  <si>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</si>
  <si>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</si>
  <si>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</si>
  <si>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</si>
  <si>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</si>
  <si>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</si>
  <si>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</si>
  <si>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</si>
  <si>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</si>
  <si>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</si>
  <si>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</si>
  <si>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</si>
  <si>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</si>
  <si>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</si>
  <si>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</si>
  <si>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</si>
  <si>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</si>
  <si>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</si>
  <si>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</si>
  <si>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</si>
  <si>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</si>
  <si>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</si>
  <si>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</si>
  <si>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</si>
  <si>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</si>
  <si>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</si>
  <si>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</si>
  <si>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</si>
  <si>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</si>
  <si>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</si>
  <si>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</si>
  <si>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</si>
  <si>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</si>
  <si>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</si>
  <si>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</si>
  <si>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</si>
  <si>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</si>
  <si>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</si>
  <si>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</si>
  <si>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</si>
  <si>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</si>
  <si>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</si>
  <si>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</si>
  <si>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</si>
  <si>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</si>
  <si>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</si>
  <si>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</si>
  <si>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</si>
  <si>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</si>
  <si>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</si>
  <si>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</si>
  <si>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</si>
  <si>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</si>
  <si>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</si>
  <si>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</si>
  <si>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</si>
  <si>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</si>
  <si>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</si>
  <si>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</si>
  <si>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</si>
  <si>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</si>
  <si>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</si>
  <si>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</si>
  <si>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</si>
  <si>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</si>
  <si>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</si>
  <si>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</si>
  <si>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</si>
  <si>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</si>
  <si>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</si>
  <si>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</si>
  <si>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</si>
  <si>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</si>
  <si>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</si>
  <si>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</si>
  <si>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</si>
  <si>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</si>
  <si>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</si>
  <si>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</si>
  <si>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</si>
  <si>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</si>
  <si>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</si>
  <si>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</si>
  <si>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</si>
  <si>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</si>
  <si>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</si>
  <si>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</si>
  <si>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</si>
  <si>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</si>
  <si>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</si>
  <si>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</si>
  <si>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</si>
  <si>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</si>
  <si>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</si>
  <si>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</si>
  <si>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</si>
  <si>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</si>
  <si>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</si>
  <si>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</si>
  <si>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</si>
  <si>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</si>
  <si>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</si>
  <si>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</si>
  <si>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</si>
  <si>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</si>
  <si>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</si>
  <si>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</si>
  <si>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</si>
  <si>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</si>
  <si>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</si>
  <si>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</si>
  <si>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</si>
  <si>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</si>
  <si>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</si>
  <si>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</si>
  <si>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</si>
  <si>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</si>
  <si>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</si>
  <si>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</si>
  <si>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</si>
  <si>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</si>
  <si>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</si>
  <si>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</si>
  <si>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</si>
  <si>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</si>
  <si>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</si>
  <si>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</si>
  <si>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</si>
  <si>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</si>
  <si>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</si>
  <si>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</si>
  <si>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</si>
  <si>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</si>
  <si>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</si>
  <si>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</si>
  <si>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</si>
  <si>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</si>
  <si>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</si>
  <si>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</si>
  <si>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</si>
  <si>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</si>
  <si>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</si>
  <si>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</si>
  <si>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</si>
  <si>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</si>
  <si>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</si>
  <si>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</si>
  <si>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</si>
  <si>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</si>
  <si>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</si>
  <si>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</si>
  <si>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</si>
  <si>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</si>
  <si>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</si>
  <si>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</si>
  <si>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</si>
  <si>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</si>
  <si>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</si>
  <si>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</si>
  <si>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</si>
  <si>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</si>
  <si>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</si>
  <si>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</si>
  <si>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</si>
  <si>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</si>
  <si>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</si>
  <si>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</si>
  <si>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</si>
  <si>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</si>
  <si>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</si>
  <si>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</si>
  <si>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</si>
  <si>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</si>
  <si>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</si>
  <si>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</si>
  <si>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</si>
  <si>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</si>
  <si>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</si>
  <si>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</si>
  <si>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</si>
  <si>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</si>
  <si>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</si>
  <si>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</si>
  <si>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</si>
  <si>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</si>
  <si>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</si>
  <si>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</si>
  <si>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</si>
  <si>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</si>
  <si>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</si>
  <si>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</si>
  <si>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</si>
  <si>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</si>
  <si>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</si>
  <si>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</si>
  <si>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</si>
  <si>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</si>
  <si>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</si>
  <si>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</si>
  <si>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</si>
  <si>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</si>
  <si>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</si>
  <si>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</si>
  <si>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</si>
  <si>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</si>
  <si>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</si>
  <si>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</si>
  <si>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</si>
  <si>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</si>
  <si>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</si>
  <si>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</si>
  <si>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</si>
  <si>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</si>
  <si>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</si>
  <si>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</si>
  <si>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</si>
  <si>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</si>
  <si>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</si>
  <si>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</si>
  <si>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</si>
  <si>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</si>
  <si>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</si>
  <si>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</si>
  <si>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</si>
  <si>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</si>
  <si>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</si>
  <si>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</si>
  <si>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</si>
  <si>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</si>
  <si>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</si>
  <si>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</si>
  <si>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</si>
  <si>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</si>
  <si>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</si>
  <si>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</si>
  <si>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</si>
  <si>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</si>
  <si>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</si>
  <si>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</si>
  <si>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</si>
  <si>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</si>
  <si>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</si>
  <si>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</si>
  <si>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</si>
  <si>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</si>
  <si>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</si>
  <si>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</si>
  <si>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</si>
  <si>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</si>
  <si>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</si>
  <si>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</si>
  <si>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</si>
  <si>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</si>
  <si>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</si>
  <si>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</si>
  <si>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</si>
  <si>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</si>
  <si>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</si>
  <si>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</si>
  <si>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</si>
  <si>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</si>
  <si>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</si>
  <si>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</si>
  <si>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</si>
  <si>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</si>
  <si>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</si>
  <si>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</si>
  <si>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</si>
  <si>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</si>
  <si>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</si>
  <si>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</si>
  <si>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</si>
  <si>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</si>
  <si>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</si>
  <si>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</si>
  <si>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</si>
  <si>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</si>
  <si>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</si>
  <si>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</si>
  <si>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</si>
  <si>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</si>
  <si>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</si>
  <si>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</si>
  <si>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</si>
  <si>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</si>
  <si>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</si>
  <si>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</si>
  <si>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</si>
  <si>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</si>
  <si>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</si>
  <si>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</si>
  <si>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</si>
  <si>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</si>
  <si>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</si>
  <si>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</si>
  <si>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</si>
  <si>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</si>
  <si>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</si>
  <si>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</si>
  <si>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</si>
  <si>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</si>
  <si>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</si>
  <si>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</si>
  <si>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</si>
  <si>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</si>
  <si>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</si>
  <si>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</si>
  <si>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</si>
  <si>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</si>
  <si>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</si>
  <si>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</si>
  <si>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</si>
  <si>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</si>
  <si>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</si>
  <si>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</si>
  <si>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</si>
  <si>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</si>
  <si>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</si>
  <si>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</si>
  <si>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</si>
  <si>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</si>
  <si>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</si>
  <si>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</si>
  <si>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</si>
  <si>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</si>
  <si>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</si>
  <si>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</si>
  <si>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</si>
  <si>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</si>
  <si>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</si>
  <si>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</si>
  <si>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</si>
  <si>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</si>
  <si>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</si>
  <si>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</si>
  <si>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</si>
  <si>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</si>
  <si>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</si>
  <si>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</si>
  <si>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</si>
  <si>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</si>
  <si>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</si>
  <si>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</si>
  <si>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</si>
  <si>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</si>
  <si>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</si>
  <si>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</si>
  <si>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</si>
  <si>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</si>
  <si>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</si>
  <si>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</si>
  <si>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</si>
  <si>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</si>
  <si>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</si>
  <si>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</si>
  <si>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</si>
  <si>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</si>
  <si>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</si>
  <si>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</si>
  <si>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</si>
  <si>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</si>
  <si>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</si>
  <si>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</si>
  <si>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</si>
  <si>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</si>
  <si>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</si>
  <si>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</si>
  <si>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</si>
  <si>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</si>
  <si>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</si>
  <si>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</si>
  <si>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</si>
  <si>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</si>
  <si>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</si>
  <si>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</si>
  <si>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</si>
  <si>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</si>
  <si>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</si>
  <si>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</si>
  <si>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</si>
  <si>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</si>
  <si>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</si>
  <si>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</si>
  <si>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</si>
  <si>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</si>
  <si>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</si>
  <si>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</si>
  <si>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</si>
  <si>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</si>
  <si>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</si>
  <si>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</si>
  <si>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</si>
  <si>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</si>
  <si>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</si>
  <si>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</si>
  <si>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</si>
  <si>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</si>
  <si>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</si>
  <si>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</si>
  <si>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</si>
  <si>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</si>
  <si>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</si>
  <si>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</si>
  <si>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</si>
  <si>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</si>
  <si>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</si>
  <si>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</si>
  <si>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</si>
  <si>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</si>
  <si>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</si>
  <si>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</si>
  <si>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</si>
  <si>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</si>
  <si>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</si>
  <si>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</si>
  <si>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</si>
  <si>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</si>
  <si>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</si>
  <si>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</si>
  <si>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</si>
  <si>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</si>
  <si>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</si>
  <si>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</si>
  <si>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</si>
  <si>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</si>
  <si>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</si>
  <si>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</si>
  <si>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</si>
  <si>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</si>
  <si>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</si>
  <si>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</si>
  <si>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</si>
  <si>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</si>
  <si>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</si>
  <si>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</si>
  <si>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</si>
  <si>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</si>
  <si>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</si>
  <si>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</si>
  <si>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</si>
  <si>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</si>
  <si>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</si>
  <si>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</si>
  <si>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</si>
  <si>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</si>
  <si>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</si>
  <si>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</si>
  <si>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</si>
  <si>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</si>
  <si>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</si>
  <si>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</si>
  <si>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</si>
  <si>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</si>
  <si>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</si>
  <si>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</si>
  <si>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</si>
  <si>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</si>
  <si>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</si>
  <si>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</si>
  <si>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</si>
  <si>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</si>
  <si>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</si>
  <si>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</si>
  <si>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</si>
  <si>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</si>
  <si>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</si>
  <si>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</si>
  <si>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</si>
  <si>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</si>
  <si>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</si>
  <si>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</si>
  <si>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</si>
  <si>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</si>
  <si>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</si>
  <si>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</si>
  <si>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</si>
  <si>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</si>
  <si>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</si>
  <si>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</si>
  <si>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</si>
  <si>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</si>
  <si>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</si>
  <si>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</si>
  <si>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</si>
  <si>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</si>
  <si>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</si>
  <si>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</si>
  <si>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</si>
  <si>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</si>
  <si>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</si>
  <si>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</si>
  <si>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</si>
  <si>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</si>
  <si>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</si>
  <si>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</si>
  <si>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</si>
  <si>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</si>
  <si>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</si>
  <si>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</si>
  <si>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</si>
  <si>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</si>
  <si>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</si>
  <si>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</si>
  <si>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</si>
  <si>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</si>
  <si>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</si>
  <si>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</si>
  <si>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</si>
  <si>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</si>
  <si>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</si>
  <si>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</si>
  <si>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</si>
  <si>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</si>
  <si>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</si>
  <si>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</si>
  <si>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</si>
  <si>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</si>
  <si>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</si>
  <si>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</si>
  <si>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</si>
  <si>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</si>
  <si>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</si>
  <si>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</si>
  <si>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</si>
  <si>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</si>
  <si>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</si>
  <si>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</si>
  <si>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</si>
  <si>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</si>
  <si>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</si>
  <si>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</si>
  <si>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</si>
  <si>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</si>
  <si>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</si>
  <si>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</si>
  <si>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</si>
  <si>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</si>
  <si>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</si>
  <si>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</si>
  <si>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</si>
  <si>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</si>
  <si>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</si>
  <si>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</si>
  <si>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</si>
  <si>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</si>
  <si>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</si>
  <si>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</si>
  <si>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</si>
  <si>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</si>
  <si>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</si>
  <si>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</si>
  <si>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</si>
  <si>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</si>
  <si>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</si>
  <si>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</si>
  <si>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</si>
  <si>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</si>
  <si>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</si>
  <si>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</si>
  <si>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</si>
  <si>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</si>
  <si>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</si>
  <si>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</si>
  <si>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</si>
  <si>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</si>
  <si>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</si>
  <si>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</si>
  <si>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</si>
  <si>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</si>
  <si>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</si>
  <si>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</si>
  <si>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</si>
  <si>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</si>
  <si>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</si>
  <si>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</si>
  <si>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</si>
  <si>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</si>
  <si>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</si>
  <si>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</si>
  <si>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</si>
  <si>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</si>
  <si>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</si>
  <si>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</si>
  <si>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</si>
  <si>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</si>
  <si>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</si>
  <si>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</si>
  <si>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</si>
  <si>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</si>
  <si>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</si>
  <si>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</si>
  <si>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</si>
  <si>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</si>
  <si>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</si>
  <si>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</si>
  <si>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</si>
  <si>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</si>
  <si>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</si>
  <si>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</si>
  <si>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</si>
  <si>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</si>
  <si>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</si>
  <si>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</si>
  <si>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</si>
  <si>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</si>
  <si>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</si>
  <si>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</si>
  <si>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</si>
  <si>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</si>
  <si>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</si>
  <si>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</si>
  <si>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</si>
  <si>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</si>
  <si>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</si>
  <si>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</si>
  <si>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</si>
  <si>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</si>
  <si>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</si>
  <si>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</si>
  <si>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</si>
  <si>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</si>
  <si>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</si>
  <si>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</si>
  <si>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</si>
  <si>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</si>
  <si>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</si>
  <si>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</si>
  <si>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</si>
  <si>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</si>
  <si>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</si>
  <si>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</si>
  <si>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</si>
  <si>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</si>
  <si>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</si>
  <si>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</si>
  <si>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</si>
  <si>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</si>
  <si>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</si>
  <si>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</si>
  <si>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</si>
  <si>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</si>
  <si>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</si>
  <si>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</si>
  <si>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</si>
  <si>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</si>
  <si>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</si>
  <si>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</si>
  <si>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</si>
  <si>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</si>
  <si>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</si>
  <si>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</si>
  <si>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</si>
  <si>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</si>
  <si>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</si>
  <si>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</si>
  <si>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</si>
  <si>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</si>
  <si>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</si>
  <si>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</si>
  <si>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</si>
  <si>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</si>
  <si>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</si>
  <si>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</si>
  <si>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</si>
  <si>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</si>
  <si>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</si>
  <si>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</si>
  <si>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</si>
  <si>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</si>
  <si>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</si>
  <si>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</si>
  <si>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</si>
  <si>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</si>
  <si>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</si>
  <si>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</si>
  <si>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</si>
  <si>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</si>
  <si>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</si>
  <si>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</si>
  <si>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</si>
  <si>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</si>
  <si>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</si>
  <si>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</si>
  <si>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</si>
  <si>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</si>
  <si>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</si>
  <si>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</si>
  <si>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</si>
  <si>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</si>
  <si>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</si>
  <si>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</si>
  <si>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</si>
  <si>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</si>
  <si>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</si>
  <si>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</si>
  <si>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</si>
  <si>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</si>
  <si>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</si>
  <si>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</si>
  <si>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</si>
  <si>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</si>
  <si>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</si>
  <si>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</si>
  <si>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</si>
  <si>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</si>
  <si>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</si>
  <si>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</si>
  <si>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</si>
  <si>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</si>
  <si>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</si>
  <si>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</si>
  <si>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</si>
  <si>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</si>
  <si>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</si>
  <si>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</si>
  <si>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</si>
  <si>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</si>
  <si>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</si>
  <si>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OPĆA BOLNICA GOSPIĆ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</si>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</sst>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11059146.6</v>
      </c>
      <c r="D2" s="7">
        <f>'PR-RAS'!E6</f>
        <v>12775050.510000002</v>
      </c>
      <c r="E2" s="7">
        <v>0</v>
      </c>
      <c r="F2" s="7">
        <v>0</v>
      </c>
      <c r="G2" s="8">
        <f t="shared" ref="G2:G274" si="0">(B2/1000)*(C2*1+D2*2)</f>
        <v>36609.247620000002</v>
      </c>
      <c r="H2" s="8">
        <f t="shared" ref="H2:H274" si="1">ABS(C2-ROUND(C2,0))+ABS(D2-ROUND(D2,0))</f>
        <v>0.8899999987334013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1191920.5799999998</v>
      </c>
      <c r="D45" s="2">
        <f>'PR-RAS'!E49</f>
        <v>497819.51</v>
      </c>
      <c r="E45" s="2">
        <v>0</v>
      </c>
      <c r="F45" s="2">
        <v>0</v>
      </c>
      <c r="G45" s="3">
        <f t="shared" si="0"/>
        <v>96252.622399999978</v>
      </c>
      <c r="H45" s="3">
        <f t="shared" si="1"/>
        <v>0.91000000014901161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1092628.92</v>
      </c>
      <c r="D57" s="2">
        <f>'PR-RAS'!E61</f>
        <v>333050</v>
      </c>
      <c r="E57" s="2">
        <v>0</v>
      </c>
      <c r="F57" s="2">
        <v>0</v>
      </c>
      <c r="G57" s="3">
        <f t="shared" si="0"/>
        <v>98488.819520000005</v>
      </c>
      <c r="H57" s="3">
        <f t="shared" si="1"/>
        <v>8.0000000074505806E-2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1072628.92</v>
      </c>
      <c r="D58" s="2">
        <f>'PR-RAS'!E62</f>
        <v>333050</v>
      </c>
      <c r="E58" s="2">
        <v>0</v>
      </c>
      <c r="F58" s="2">
        <v>0</v>
      </c>
      <c r="G58" s="3">
        <f t="shared" si="0"/>
        <v>99107.548439999999</v>
      </c>
      <c r="H58" s="3">
        <f t="shared" si="1"/>
        <v>8.0000000074505806E-2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20000</v>
      </c>
      <c r="D59" s="2">
        <f>'PR-RAS'!E63</f>
        <v>0</v>
      </c>
      <c r="E59" s="2">
        <v>0</v>
      </c>
      <c r="F59" s="2">
        <v>0</v>
      </c>
      <c r="G59" s="3">
        <f t="shared" si="0"/>
        <v>1160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62358.16</v>
      </c>
      <c r="D64" s="2">
        <f>'PR-RAS'!E68</f>
        <v>53203.01</v>
      </c>
      <c r="E64" s="2">
        <v>0</v>
      </c>
      <c r="F64" s="2">
        <v>0</v>
      </c>
      <c r="G64" s="3">
        <f t="shared" si="0"/>
        <v>10632.143340000001</v>
      </c>
      <c r="H64" s="3">
        <f t="shared" si="1"/>
        <v>0.17000000000552973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27358.16</v>
      </c>
      <c r="D65" s="2">
        <f>'PR-RAS'!E69</f>
        <v>0</v>
      </c>
      <c r="E65" s="2">
        <v>0</v>
      </c>
      <c r="F65" s="2">
        <v>0</v>
      </c>
      <c r="G65" s="3">
        <f t="shared" si="0"/>
        <v>1750.9222400000001</v>
      </c>
      <c r="H65" s="3">
        <f t="shared" si="1"/>
        <v>0.15999999999985448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35000</v>
      </c>
      <c r="D66" s="2">
        <f>'PR-RAS'!E70</f>
        <v>53203.01</v>
      </c>
      <c r="E66" s="2">
        <v>0</v>
      </c>
      <c r="F66" s="2">
        <v>0</v>
      </c>
      <c r="G66" s="3">
        <f t="shared" si="0"/>
        <v>9191.3913000000011</v>
      </c>
      <c r="H66" s="3">
        <f t="shared" si="1"/>
        <v>1.0000000002037268E-2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36933.5</v>
      </c>
      <c r="D73" s="2">
        <f>'PR-RAS'!E77</f>
        <v>111566.5</v>
      </c>
      <c r="E73" s="2">
        <v>0</v>
      </c>
      <c r="F73" s="2">
        <v>0</v>
      </c>
      <c r="G73" s="3">
        <f t="shared" si="0"/>
        <v>18724.787999999997</v>
      </c>
      <c r="H73" s="3">
        <f t="shared" si="1"/>
        <v>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36933.5</v>
      </c>
      <c r="D76" s="2">
        <f>'PR-RAS'!E80</f>
        <v>111566.5</v>
      </c>
      <c r="E76" s="2">
        <v>0</v>
      </c>
      <c r="F76" s="2">
        <v>0</v>
      </c>
      <c r="G76" s="3">
        <f t="shared" si="0"/>
        <v>19504.987499999999</v>
      </c>
      <c r="H76" s="3">
        <f t="shared" si="1"/>
        <v>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5464.44</v>
      </c>
      <c r="D78" s="2">
        <f>'PR-RAS'!E82</f>
        <v>4020.36</v>
      </c>
      <c r="E78" s="2">
        <v>0</v>
      </c>
      <c r="F78" s="2">
        <v>0</v>
      </c>
      <c r="G78" s="3">
        <f t="shared" si="0"/>
        <v>1039.89732</v>
      </c>
      <c r="H78" s="3">
        <f t="shared" si="1"/>
        <v>0.79999999999972715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35.119999999999997</v>
      </c>
      <c r="D79" s="2">
        <f>'PR-RAS'!E83</f>
        <v>43.25</v>
      </c>
      <c r="E79" s="2">
        <v>0</v>
      </c>
      <c r="F79" s="2">
        <v>0</v>
      </c>
      <c r="G79" s="3">
        <f t="shared" si="0"/>
        <v>9.4863599999999995</v>
      </c>
      <c r="H79" s="3">
        <f t="shared" si="1"/>
        <v>0.36999999999999744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35.119999999999997</v>
      </c>
      <c r="D81" s="2">
        <f>'PR-RAS'!E85</f>
        <v>43.25</v>
      </c>
      <c r="E81" s="2">
        <v>0</v>
      </c>
      <c r="F81" s="2">
        <v>0</v>
      </c>
      <c r="G81" s="3">
        <f t="shared" si="0"/>
        <v>9.7296000000000014</v>
      </c>
      <c r="H81" s="3">
        <f t="shared" si="1"/>
        <v>0.36999999999999744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5429.32</v>
      </c>
      <c r="D87" s="2">
        <f>'PR-RAS'!E91</f>
        <v>3977.11</v>
      </c>
      <c r="E87" s="2">
        <v>0</v>
      </c>
      <c r="F87" s="2">
        <v>0</v>
      </c>
      <c r="G87" s="3">
        <f t="shared" si="0"/>
        <v>1150.9844399999999</v>
      </c>
      <c r="H87" s="3">
        <f t="shared" si="1"/>
        <v>0.42999999999983629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5429.32</v>
      </c>
      <c r="D89" s="2">
        <f>'PR-RAS'!E93</f>
        <v>3977.11</v>
      </c>
      <c r="E89" s="2">
        <v>0</v>
      </c>
      <c r="F89" s="2">
        <v>0</v>
      </c>
      <c r="G89" s="3">
        <f t="shared" si="0"/>
        <v>1177.75152</v>
      </c>
      <c r="H89" s="3">
        <f t="shared" si="1"/>
        <v>0.42999999999983629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1043015.26</v>
      </c>
      <c r="D102" s="2">
        <f>'PR-RAS'!E106</f>
        <v>941226.54</v>
      </c>
      <c r="E102" s="2">
        <v>0</v>
      </c>
      <c r="F102" s="2">
        <v>0</v>
      </c>
      <c r="G102" s="3">
        <f t="shared" si="0"/>
        <v>295472.30233999999</v>
      </c>
      <c r="H102" s="3">
        <f t="shared" si="1"/>
        <v>0.71999999997206032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1043015.26</v>
      </c>
      <c r="D108" s="2">
        <f>'PR-RAS'!E112</f>
        <v>941226.54</v>
      </c>
      <c r="E108" s="2">
        <v>0</v>
      </c>
      <c r="F108" s="2">
        <v>0</v>
      </c>
      <c r="G108" s="3">
        <f t="shared" si="0"/>
        <v>313025.11238000001</v>
      </c>
      <c r="H108" s="3">
        <f t="shared" si="1"/>
        <v>0.71999999997206032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1043015.26</v>
      </c>
      <c r="D113" s="2">
        <f>'PR-RAS'!E117</f>
        <v>941226.54</v>
      </c>
      <c r="E113" s="2">
        <v>0</v>
      </c>
      <c r="F113" s="2">
        <v>0</v>
      </c>
      <c r="G113" s="3">
        <f t="shared" si="0"/>
        <v>327652.45408</v>
      </c>
      <c r="H113" s="3">
        <f t="shared" si="1"/>
        <v>0.71999999997206032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227824.31</v>
      </c>
      <c r="D121" s="2">
        <f>'PR-RAS'!E125</f>
        <v>265781.76000000001</v>
      </c>
      <c r="E121" s="2">
        <v>0</v>
      </c>
      <c r="F121" s="2">
        <v>0</v>
      </c>
      <c r="G121" s="3">
        <f t="shared" si="0"/>
        <v>91126.539600000004</v>
      </c>
      <c r="H121" s="3">
        <f t="shared" si="1"/>
        <v>0.54999999998835847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217096.15</v>
      </c>
      <c r="D122" s="2">
        <f>'PR-RAS'!E126</f>
        <v>248726.26</v>
      </c>
      <c r="E122" s="2">
        <v>0</v>
      </c>
      <c r="F122" s="2">
        <v>0</v>
      </c>
      <c r="G122" s="3">
        <f t="shared" si="0"/>
        <v>86460.389070000005</v>
      </c>
      <c r="H122" s="3">
        <f t="shared" si="1"/>
        <v>0.41000000000349246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217096.15</v>
      </c>
      <c r="D124" s="2">
        <f>'PR-RAS'!E128</f>
        <v>248726.26</v>
      </c>
      <c r="E124" s="2">
        <v>0</v>
      </c>
      <c r="F124" s="2">
        <v>0</v>
      </c>
      <c r="G124" s="3">
        <f t="shared" si="0"/>
        <v>87889.486409999998</v>
      </c>
      <c r="H124" s="3">
        <f t="shared" si="1"/>
        <v>0.41000000000349246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10728.16</v>
      </c>
      <c r="D125" s="2">
        <f>'PR-RAS'!E129</f>
        <v>17055.5</v>
      </c>
      <c r="E125" s="2">
        <v>0</v>
      </c>
      <c r="F125" s="2">
        <v>0</v>
      </c>
      <c r="G125" s="3">
        <f t="shared" si="0"/>
        <v>5560.05584</v>
      </c>
      <c r="H125" s="3">
        <f t="shared" si="1"/>
        <v>0.65999999999985448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9958.16</v>
      </c>
      <c r="D126" s="2">
        <f>'PR-RAS'!E130</f>
        <v>3505.5</v>
      </c>
      <c r="E126" s="2">
        <v>0</v>
      </c>
      <c r="F126" s="2">
        <v>0</v>
      </c>
      <c r="G126" s="3">
        <f t="shared" si="0"/>
        <v>2121.145</v>
      </c>
      <c r="H126" s="3">
        <f t="shared" si="1"/>
        <v>0.65999999999985448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770</v>
      </c>
      <c r="D127" s="2">
        <f>'PR-RAS'!E131</f>
        <v>13550</v>
      </c>
      <c r="E127" s="2">
        <v>0</v>
      </c>
      <c r="F127" s="2">
        <v>0</v>
      </c>
      <c r="G127" s="3">
        <f t="shared" si="0"/>
        <v>3511.62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8587119.1400000006</v>
      </c>
      <c r="D130" s="2">
        <f>'PR-RAS'!E134</f>
        <v>11059363.460000001</v>
      </c>
      <c r="E130" s="2">
        <v>0</v>
      </c>
      <c r="F130" s="2">
        <v>0</v>
      </c>
      <c r="G130" s="3">
        <f t="shared" si="0"/>
        <v>3961054.1417400003</v>
      </c>
      <c r="H130" s="3">
        <f t="shared" si="1"/>
        <v>0.60000000149011612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616029.81000000006</v>
      </c>
      <c r="D131" s="2">
        <f>'PR-RAS'!E135</f>
        <v>1949364.3900000001</v>
      </c>
      <c r="E131" s="2">
        <v>0</v>
      </c>
      <c r="F131" s="2">
        <v>0</v>
      </c>
      <c r="G131" s="3">
        <f t="shared" si="0"/>
        <v>586918.61670000001</v>
      </c>
      <c r="H131" s="3">
        <f t="shared" si="1"/>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16029.81</v>
      </c>
      <c r="D132" s="2">
        <f>'PR-RAS'!E136</f>
        <v>1274489.8400000001</v>
      </c>
      <c r="E132" s="2">
        <v>0</v>
      </c>
      <c r="F132" s="2">
        <v>0</v>
      </c>
      <c r="G132" s="3">
        <f t="shared" si="0"/>
        <v>336016.24319000007</v>
      </c>
      <c r="H132" s="3">
        <f t="shared" si="1"/>
        <v>0.34999999991669029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600000</v>
      </c>
      <c r="D133" s="2">
        <f>'PR-RAS'!E137</f>
        <v>674874.55</v>
      </c>
      <c r="E133" s="2">
        <v>0</v>
      </c>
      <c r="F133" s="2">
        <v>0</v>
      </c>
      <c r="G133" s="3">
        <f t="shared" si="0"/>
        <v>257366.88120000003</v>
      </c>
      <c r="H133" s="3">
        <f t="shared" si="1"/>
        <v>0.44999999995343387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7971089.3300000001</v>
      </c>
      <c r="D135" s="2">
        <f>'PR-RAS'!E139</f>
        <v>9109999.0700000003</v>
      </c>
      <c r="E135" s="2">
        <v>0</v>
      </c>
      <c r="F135" s="2">
        <v>0</v>
      </c>
      <c r="G135" s="3">
        <f t="shared" si="0"/>
        <v>3509605.7209800002</v>
      </c>
      <c r="H135" s="3">
        <f t="shared" si="1"/>
        <v>0.40000000037252903</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3802.87</v>
      </c>
      <c r="D136" s="2">
        <f>'PR-RAS'!E140</f>
        <v>6838.88</v>
      </c>
      <c r="E136" s="2">
        <v>0</v>
      </c>
      <c r="F136" s="2">
        <v>0</v>
      </c>
      <c r="G136" s="3">
        <f t="shared" si="0"/>
        <v>2359.8850500000003</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3802.87</v>
      </c>
      <c r="D147" s="2">
        <f>'PR-RAS'!E151</f>
        <v>6838.88</v>
      </c>
      <c r="E147" s="2">
        <v>0</v>
      </c>
      <c r="F147" s="2">
        <v>0</v>
      </c>
      <c r="G147" s="3">
        <f t="shared" si="0"/>
        <v>2552.1719800000001</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15223894.82</v>
      </c>
      <c r="D148" s="2">
        <f>'PR-RAS'!E152</f>
        <v>17409012.289999999</v>
      </c>
      <c r="E148" s="2">
        <v>0</v>
      </c>
      <c r="F148" s="2">
        <v>0</v>
      </c>
      <c r="G148" s="3">
        <f t="shared" si="0"/>
        <v>7356162.1517999992</v>
      </c>
      <c r="H148" s="3">
        <f t="shared" si="1"/>
        <v>0.4699999988079071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9531575.1500000004</v>
      </c>
      <c r="D149" s="2">
        <f>'PR-RAS'!E153</f>
        <v>11153488.969999999</v>
      </c>
      <c r="E149" s="2">
        <v>0</v>
      </c>
      <c r="F149" s="2">
        <v>0</v>
      </c>
      <c r="G149" s="3">
        <f t="shared" si="0"/>
        <v>4712105.8573199995</v>
      </c>
      <c r="H149" s="3">
        <f t="shared" si="1"/>
        <v>0.18000000156462193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8013813.790000001</v>
      </c>
      <c r="D150" s="2">
        <f>'PR-RAS'!E154</f>
        <v>9362797.7699999996</v>
      </c>
      <c r="E150" s="2">
        <v>0</v>
      </c>
      <c r="F150" s="2">
        <v>0</v>
      </c>
      <c r="G150" s="3">
        <f t="shared" si="0"/>
        <v>3984171.9901699997</v>
      </c>
      <c r="H150" s="3">
        <f t="shared" si="1"/>
        <v>0.43999999947845936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7325718.6100000003</v>
      </c>
      <c r="D151" s="2">
        <f>'PR-RAS'!E155</f>
        <v>8659348.5399999991</v>
      </c>
      <c r="E151" s="2">
        <v>0</v>
      </c>
      <c r="F151" s="2">
        <v>0</v>
      </c>
      <c r="G151" s="3">
        <f t="shared" si="0"/>
        <v>3696662.3534999997</v>
      </c>
      <c r="H151" s="3">
        <f t="shared" si="1"/>
        <v>0.85000000055879354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556135.02</v>
      </c>
      <c r="D153" s="2">
        <f>'PR-RAS'!E157</f>
        <v>703449.23</v>
      </c>
      <c r="E153" s="2">
        <v>0</v>
      </c>
      <c r="F153" s="2">
        <v>0</v>
      </c>
      <c r="G153" s="3">
        <f t="shared" si="0"/>
        <v>298381.08895999996</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131960.16</v>
      </c>
      <c r="D154" s="2">
        <f>'PR-RAS'!E158</f>
        <v>0</v>
      </c>
      <c r="E154" s="2">
        <v>0</v>
      </c>
      <c r="F154" s="2">
        <v>0</v>
      </c>
      <c r="G154" s="3">
        <f t="shared" si="0"/>
        <v>20189.904480000001</v>
      </c>
      <c r="H154" s="3">
        <f t="shared" si="1"/>
        <v>0.16000000000349246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312895.84999999998</v>
      </c>
      <c r="D155" s="2">
        <f>'PR-RAS'!E159</f>
        <v>353441.44</v>
      </c>
      <c r="E155" s="2">
        <v>0</v>
      </c>
      <c r="F155" s="2">
        <v>0</v>
      </c>
      <c r="G155" s="3">
        <f t="shared" si="0"/>
        <v>157045.92442</v>
      </c>
      <c r="H155" s="3">
        <f t="shared" si="1"/>
        <v>0.59000000002561137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1204865.51</v>
      </c>
      <c r="D156" s="2">
        <f>'PR-RAS'!E160</f>
        <v>1437249.76</v>
      </c>
      <c r="E156" s="2">
        <v>0</v>
      </c>
      <c r="F156" s="2">
        <v>0</v>
      </c>
      <c r="G156" s="3">
        <f t="shared" si="0"/>
        <v>632301.57965000009</v>
      </c>
      <c r="H156" s="3">
        <f t="shared" si="1"/>
        <v>0.72999999998137355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1204314.75</v>
      </c>
      <c r="D158" s="2">
        <f>'PR-RAS'!E162</f>
        <v>1437097.84</v>
      </c>
      <c r="E158" s="2">
        <v>0</v>
      </c>
      <c r="F158" s="2">
        <v>0</v>
      </c>
      <c r="G158" s="3">
        <f t="shared" si="0"/>
        <v>640326.13751000003</v>
      </c>
      <c r="H158" s="3">
        <f t="shared" si="1"/>
        <v>0.40999999991618097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550.76</v>
      </c>
      <c r="D159" s="2">
        <f>'PR-RAS'!E163</f>
        <v>151.91999999999999</v>
      </c>
      <c r="E159" s="2">
        <v>0</v>
      </c>
      <c r="F159" s="2">
        <v>0</v>
      </c>
      <c r="G159" s="3">
        <f t="shared" si="0"/>
        <v>135.02679999999998</v>
      </c>
      <c r="H159" s="3">
        <f t="shared" si="1"/>
        <v>0.3200000000000216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5508287.3499999987</v>
      </c>
      <c r="D160" s="2">
        <f>'PR-RAS'!E164</f>
        <v>6164843.3200000003</v>
      </c>
      <c r="E160" s="2">
        <v>0</v>
      </c>
      <c r="F160" s="2">
        <v>0</v>
      </c>
      <c r="G160" s="3">
        <f t="shared" si="0"/>
        <v>2836237.8644099999</v>
      </c>
      <c r="H160" s="3">
        <f t="shared" si="1"/>
        <v>0.66999999899417162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320521.05000000005</v>
      </c>
      <c r="D161" s="2">
        <f>'PR-RAS'!E165</f>
        <v>316134.94</v>
      </c>
      <c r="E161" s="2">
        <v>0</v>
      </c>
      <c r="F161" s="2">
        <v>0</v>
      </c>
      <c r="G161" s="3">
        <f t="shared" si="0"/>
        <v>152446.54880000002</v>
      </c>
      <c r="H161" s="3">
        <f t="shared" si="1"/>
        <v>0.11000000004423782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47210.55</v>
      </c>
      <c r="D162" s="2">
        <f>'PR-RAS'!E166</f>
        <v>48055.54</v>
      </c>
      <c r="E162" s="2">
        <v>0</v>
      </c>
      <c r="F162" s="2">
        <v>0</v>
      </c>
      <c r="G162" s="3">
        <f t="shared" si="0"/>
        <v>23074.782430000003</v>
      </c>
      <c r="H162" s="3">
        <f t="shared" si="1"/>
        <v>0.9099999999962165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252944.16</v>
      </c>
      <c r="D163" s="2">
        <f>'PR-RAS'!E167</f>
        <v>230429.6</v>
      </c>
      <c r="E163" s="2">
        <v>0</v>
      </c>
      <c r="F163" s="2">
        <v>0</v>
      </c>
      <c r="G163" s="3">
        <f t="shared" si="0"/>
        <v>115636.14432000001</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20366.34</v>
      </c>
      <c r="D164" s="2">
        <f>'PR-RAS'!E168</f>
        <v>37649.800000000003</v>
      </c>
      <c r="E164" s="2">
        <v>0</v>
      </c>
      <c r="F164" s="2">
        <v>0</v>
      </c>
      <c r="G164" s="3">
        <f t="shared" si="0"/>
        <v>15593.548220000001</v>
      </c>
      <c r="H164" s="3">
        <f t="shared" si="1"/>
        <v>0.53999999999723514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2434730.3099999996</v>
      </c>
      <c r="D166" s="2">
        <f>'PR-RAS'!E170</f>
        <v>853246.41000000015</v>
      </c>
      <c r="E166" s="2">
        <v>0</v>
      </c>
      <c r="F166" s="2">
        <v>0</v>
      </c>
      <c r="G166" s="3">
        <f t="shared" si="0"/>
        <v>683301.81645000004</v>
      </c>
      <c r="H166" s="3">
        <f t="shared" si="1"/>
        <v>0.71999999973922968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251127.91</v>
      </c>
      <c r="D167" s="2">
        <f>'PR-RAS'!E171</f>
        <v>247382.54</v>
      </c>
      <c r="E167" s="2">
        <v>0</v>
      </c>
      <c r="F167" s="2">
        <v>0</v>
      </c>
      <c r="G167" s="3">
        <f t="shared" si="0"/>
        <v>123818.23634</v>
      </c>
      <c r="H167" s="3">
        <f t="shared" si="1"/>
        <v>0.54999999998835847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1710958.75</v>
      </c>
      <c r="D168" s="2">
        <f>'PR-RAS'!E172</f>
        <v>147357.17000000001</v>
      </c>
      <c r="E168" s="2">
        <v>0</v>
      </c>
      <c r="F168" s="2">
        <v>0</v>
      </c>
      <c r="G168" s="3">
        <f t="shared" si="0"/>
        <v>334947.40603000001</v>
      </c>
      <c r="H168" s="3">
        <f t="shared" si="1"/>
        <v>0.42000000001280569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449247.54</v>
      </c>
      <c r="D169" s="2">
        <f>'PR-RAS'!E173</f>
        <v>437317.64</v>
      </c>
      <c r="E169" s="2">
        <v>0</v>
      </c>
      <c r="F169" s="2">
        <v>0</v>
      </c>
      <c r="G169" s="3">
        <f t="shared" si="0"/>
        <v>222412.31376000002</v>
      </c>
      <c r="H169" s="3">
        <f t="shared" si="1"/>
        <v>0.82000000000698492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23396.11</v>
      </c>
      <c r="D171" s="2">
        <f>'PR-RAS'!E175</f>
        <v>21189.06</v>
      </c>
      <c r="E171" s="2">
        <v>0</v>
      </c>
      <c r="F171" s="2">
        <v>0</v>
      </c>
      <c r="G171" s="3">
        <f t="shared" si="0"/>
        <v>11181.619100000002</v>
      </c>
      <c r="H171" s="3">
        <f t="shared" si="1"/>
        <v>0.17000000000189175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2669803.85</v>
      </c>
      <c r="D174" s="2">
        <f>'PR-RAS'!E178</f>
        <v>3403095.9800000004</v>
      </c>
      <c r="E174" s="2">
        <v>0</v>
      </c>
      <c r="F174" s="2">
        <v>0</v>
      </c>
      <c r="G174" s="3">
        <f t="shared" si="0"/>
        <v>1639347.27513</v>
      </c>
      <c r="H174" s="3">
        <f t="shared" si="1"/>
        <v>0.16999999945983291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40529.69</v>
      </c>
      <c r="D175" s="2">
        <f>'PR-RAS'!E179</f>
        <v>43111.21</v>
      </c>
      <c r="E175" s="2">
        <v>0</v>
      </c>
      <c r="F175" s="2">
        <v>0</v>
      </c>
      <c r="G175" s="3">
        <f t="shared" si="0"/>
        <v>22054.867139999998</v>
      </c>
      <c r="H175" s="3">
        <f t="shared" si="1"/>
        <v>0.51999999999679858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531951.80000000005</v>
      </c>
      <c r="D176" s="2">
        <f>'PR-RAS'!E180</f>
        <v>642275.05000000005</v>
      </c>
      <c r="E176" s="2">
        <v>0</v>
      </c>
      <c r="F176" s="2">
        <v>0</v>
      </c>
      <c r="G176" s="3">
        <f t="shared" si="0"/>
        <v>317887.83250000002</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4755.74</v>
      </c>
      <c r="D177" s="2">
        <f>'PR-RAS'!E181</f>
        <v>7478.43</v>
      </c>
      <c r="E177" s="2">
        <v>0</v>
      </c>
      <c r="F177" s="2">
        <v>0</v>
      </c>
      <c r="G177" s="3">
        <f t="shared" si="0"/>
        <v>3469.4175999999998</v>
      </c>
      <c r="H177" s="3">
        <f t="shared" si="1"/>
        <v>0.69000000000050932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228189.55</v>
      </c>
      <c r="D178" s="2">
        <f>'PR-RAS'!E182</f>
        <v>260574.86</v>
      </c>
      <c r="E178" s="2">
        <v>0</v>
      </c>
      <c r="F178" s="2">
        <v>0</v>
      </c>
      <c r="G178" s="3">
        <f t="shared" si="0"/>
        <v>132633.05079000001</v>
      </c>
      <c r="H178" s="3">
        <f t="shared" si="1"/>
        <v>0.59000000002561137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46833.71</v>
      </c>
      <c r="D179" s="2">
        <f>'PR-RAS'!E183</f>
        <v>48436.88</v>
      </c>
      <c r="E179" s="2">
        <v>0</v>
      </c>
      <c r="F179" s="2">
        <v>0</v>
      </c>
      <c r="G179" s="3">
        <f t="shared" si="0"/>
        <v>25579.929659999998</v>
      </c>
      <c r="H179" s="3">
        <f t="shared" si="1"/>
        <v>0.41000000000349246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144009.54999999999</v>
      </c>
      <c r="D180" s="2">
        <f>'PR-RAS'!E184</f>
        <v>158732.32999999999</v>
      </c>
      <c r="E180" s="2">
        <v>0</v>
      </c>
      <c r="F180" s="2">
        <v>0</v>
      </c>
      <c r="G180" s="3">
        <f t="shared" si="0"/>
        <v>82603.883589999983</v>
      </c>
      <c r="H180" s="3">
        <f t="shared" si="1"/>
        <v>0.77999999999883585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947613.83</v>
      </c>
      <c r="D181" s="2">
        <f>'PR-RAS'!E185</f>
        <v>1241622.44</v>
      </c>
      <c r="E181" s="2">
        <v>0</v>
      </c>
      <c r="F181" s="2">
        <v>0</v>
      </c>
      <c r="G181" s="3">
        <f t="shared" si="0"/>
        <v>617554.56779999996</v>
      </c>
      <c r="H181" s="3">
        <f t="shared" si="1"/>
        <v>0.60999999998603016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221664.73</v>
      </c>
      <c r="D182" s="2">
        <f>'PR-RAS'!E186</f>
        <v>339449.25</v>
      </c>
      <c r="E182" s="2">
        <v>0</v>
      </c>
      <c r="F182" s="2">
        <v>0</v>
      </c>
      <c r="G182" s="3">
        <f t="shared" si="0"/>
        <v>163001.94462999998</v>
      </c>
      <c r="H182" s="3">
        <f t="shared" si="1"/>
        <v>0.51999999998952262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504255.25</v>
      </c>
      <c r="D183" s="2">
        <f>'PR-RAS'!E187</f>
        <v>661415.53</v>
      </c>
      <c r="E183" s="2">
        <v>0</v>
      </c>
      <c r="F183" s="2">
        <v>0</v>
      </c>
      <c r="G183" s="3">
        <f t="shared" si="0"/>
        <v>332529.70841999998</v>
      </c>
      <c r="H183" s="3">
        <f t="shared" si="1"/>
        <v>0.71999999997206032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1398744.25</v>
      </c>
      <c r="E185" s="2">
        <v>0</v>
      </c>
      <c r="F185" s="2">
        <v>0</v>
      </c>
      <c r="G185" s="3">
        <f t="shared" ref="G185:G189" si="6">(B185/1000)*(C185*1+D185*2)</f>
        <v>514737.88400000002</v>
      </c>
      <c r="H185" s="3">
        <f t="shared" ref="H185:H189" si="7">ABS(C185-ROUND(C185,0))+ABS(D185-ROUND(D185,0))</f>
        <v>0.25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1398744.25</v>
      </c>
      <c r="E186" s="2">
        <v>0</v>
      </c>
      <c r="F186" s="2">
        <v>0</v>
      </c>
      <c r="G186" s="3">
        <f t="shared" si="6"/>
        <v>517535.3725</v>
      </c>
      <c r="H186" s="3">
        <f t="shared" si="7"/>
        <v>0.25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83232.14</v>
      </c>
      <c r="D190" s="2">
        <f>'PR-RAS'!E194</f>
        <v>193621.74</v>
      </c>
      <c r="E190" s="2">
        <v>0</v>
      </c>
      <c r="F190" s="2">
        <v>0</v>
      </c>
      <c r="G190" s="3">
        <f t="shared" si="0"/>
        <v>88919.892179999995</v>
      </c>
      <c r="H190" s="3">
        <f t="shared" si="1"/>
        <v>0.40000000000873115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13171.04</v>
      </c>
      <c r="D191" s="2">
        <f>'PR-RAS'!E195</f>
        <v>12433.98</v>
      </c>
      <c r="E191" s="2">
        <v>0</v>
      </c>
      <c r="F191" s="2">
        <v>0</v>
      </c>
      <c r="G191" s="3">
        <f t="shared" si="0"/>
        <v>7227.41</v>
      </c>
      <c r="H191" s="3">
        <f t="shared" si="1"/>
        <v>6.0000000001309672E-2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33809.800000000003</v>
      </c>
      <c r="D192" s="2">
        <f>'PR-RAS'!E196</f>
        <v>129065.41</v>
      </c>
      <c r="E192" s="2">
        <v>0</v>
      </c>
      <c r="F192" s="2">
        <v>0</v>
      </c>
      <c r="G192" s="3">
        <f t="shared" si="0"/>
        <v>55760.65842</v>
      </c>
      <c r="H192" s="3">
        <f t="shared" si="1"/>
        <v>0.61000000000058208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490.5</v>
      </c>
      <c r="D193" s="2">
        <f>'PR-RAS'!E197</f>
        <v>688.3</v>
      </c>
      <c r="E193" s="2">
        <v>0</v>
      </c>
      <c r="F193" s="2">
        <v>0</v>
      </c>
      <c r="G193" s="3">
        <f t="shared" si="0"/>
        <v>358.48320000000001</v>
      </c>
      <c r="H193" s="3">
        <f t="shared" si="1"/>
        <v>0.79999999999995453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3856.53</v>
      </c>
      <c r="D194" s="2">
        <f>'PR-RAS'!E198</f>
        <v>3851.47</v>
      </c>
      <c r="E194" s="2">
        <v>0</v>
      </c>
      <c r="F194" s="2">
        <v>0</v>
      </c>
      <c r="G194" s="3">
        <f t="shared" si="0"/>
        <v>2230.9777100000001</v>
      </c>
      <c r="H194" s="3">
        <f t="shared" si="1"/>
        <v>0.93999999999959982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3329.83</v>
      </c>
      <c r="D195" s="2">
        <f>'PR-RAS'!E199</f>
        <v>17039.25</v>
      </c>
      <c r="E195" s="2">
        <v>0</v>
      </c>
      <c r="F195" s="2">
        <v>0</v>
      </c>
      <c r="G195" s="3">
        <f t="shared" si="0"/>
        <v>7257.2160200000008</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12376.85</v>
      </c>
      <c r="D196" s="2">
        <f>'PR-RAS'!E200</f>
        <v>8713.19</v>
      </c>
      <c r="E196" s="2">
        <v>0</v>
      </c>
      <c r="F196" s="2">
        <v>0</v>
      </c>
      <c r="G196" s="3">
        <f t="shared" si="0"/>
        <v>5811.6298500000012</v>
      </c>
      <c r="H196" s="3">
        <f t="shared" si="1"/>
        <v>0.34000000000014552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16197.59</v>
      </c>
      <c r="D197" s="2">
        <f>'PR-RAS'!E201</f>
        <v>21830.14</v>
      </c>
      <c r="E197" s="2">
        <v>0</v>
      </c>
      <c r="F197" s="2">
        <v>0</v>
      </c>
      <c r="G197" s="3">
        <f t="shared" si="0"/>
        <v>11732.142519999999</v>
      </c>
      <c r="H197" s="3">
        <f t="shared" si="1"/>
        <v>0.5499999999992724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71139.91</v>
      </c>
      <c r="D198" s="2">
        <f>'PR-RAS'!E202</f>
        <v>76650.679999999993</v>
      </c>
      <c r="E198" s="2">
        <v>0</v>
      </c>
      <c r="F198" s="2">
        <v>0</v>
      </c>
      <c r="G198" s="3">
        <f t="shared" si="0"/>
        <v>44214.930189999999</v>
      </c>
      <c r="H198" s="3">
        <f t="shared" si="1"/>
        <v>0.41000000000349246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71139.91</v>
      </c>
      <c r="D212" s="2">
        <f>'PR-RAS'!E216</f>
        <v>76650.679999999993</v>
      </c>
      <c r="E212" s="2">
        <v>0</v>
      </c>
      <c r="F212" s="2">
        <v>0</v>
      </c>
      <c r="G212" s="3">
        <f t="shared" si="0"/>
        <v>47357.107969999997</v>
      </c>
      <c r="H212" s="3">
        <f t="shared" si="1"/>
        <v>0.41000000000349246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1499.73</v>
      </c>
      <c r="D213" s="2">
        <f>'PR-RAS'!E217</f>
        <v>0</v>
      </c>
      <c r="E213" s="2">
        <v>0</v>
      </c>
      <c r="F213" s="2">
        <v>0</v>
      </c>
      <c r="G213" s="3">
        <f t="shared" si="0"/>
        <v>317.94276000000002</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48570.080000000002</v>
      </c>
      <c r="D215" s="2">
        <f>'PR-RAS'!E219</f>
        <v>52304.24</v>
      </c>
      <c r="E215" s="2">
        <v>0</v>
      </c>
      <c r="F215" s="2">
        <v>0</v>
      </c>
      <c r="G215" s="3">
        <f t="shared" si="0"/>
        <v>32780.211839999996</v>
      </c>
      <c r="H215" s="3">
        <f t="shared" si="1"/>
        <v>0.31999999999970896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21070.1</v>
      </c>
      <c r="D216" s="2">
        <f>'PR-RAS'!E220</f>
        <v>24346.44</v>
      </c>
      <c r="E216" s="2">
        <v>0</v>
      </c>
      <c r="F216" s="2">
        <v>0</v>
      </c>
      <c r="G216" s="3">
        <f t="shared" si="0"/>
        <v>14999.0407</v>
      </c>
      <c r="H216" s="3">
        <f t="shared" si="1"/>
        <v>0.53999999999723514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112892.41</v>
      </c>
      <c r="D269" s="2">
        <f>'PR-RAS'!E273</f>
        <v>14029.32</v>
      </c>
      <c r="E269" s="2">
        <v>0</v>
      </c>
      <c r="F269" s="2">
        <v>0</v>
      </c>
      <c r="G269" s="3">
        <f t="shared" si="0"/>
        <v>37774.881399999998</v>
      </c>
      <c r="H269" s="3">
        <f t="shared" si="1"/>
        <v>0.73000000000320142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112892.41</v>
      </c>
      <c r="D279" s="2">
        <f>'PR-RAS'!E283</f>
        <v>14029.32</v>
      </c>
      <c r="E279" s="2">
        <v>0</v>
      </c>
      <c r="F279" s="2">
        <v>0</v>
      </c>
      <c r="G279" s="3">
        <f t="shared" si="12"/>
        <v>39184.391900000002</v>
      </c>
      <c r="H279" s="3">
        <f t="shared" si="13"/>
        <v>0.73000000000320142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112892.41</v>
      </c>
      <c r="D283" s="2">
        <f>'PR-RAS'!E287</f>
        <v>14029.32</v>
      </c>
      <c r="E283" s="2">
        <v>0</v>
      </c>
      <c r="F283" s="2">
        <v>0</v>
      </c>
      <c r="G283" s="3">
        <f t="shared" si="12"/>
        <v>39748.196099999994</v>
      </c>
      <c r="H283" s="3">
        <f t="shared" si="13"/>
        <v>0.73000000000320142</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15223894.82</v>
      </c>
      <c r="D295" s="2">
        <f>'PR-RAS'!E299</f>
        <v>17409012.289999999</v>
      </c>
      <c r="E295" s="2">
        <v>0</v>
      </c>
      <c r="F295" s="2">
        <v>0</v>
      </c>
      <c r="G295" s="3">
        <f t="shared" si="12"/>
        <v>14712324.303599998</v>
      </c>
      <c r="H295" s="3">
        <f t="shared" si="13"/>
        <v>0.4699999988079071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4164748.2200000007</v>
      </c>
      <c r="D297" s="2">
        <f>'PR-RAS'!E301</f>
        <v>4633961.7799999975</v>
      </c>
      <c r="E297" s="2">
        <v>0</v>
      </c>
      <c r="F297" s="2">
        <v>0</v>
      </c>
      <c r="G297" s="3">
        <f t="shared" si="12"/>
        <v>3976070.8468799987</v>
      </c>
      <c r="H297" s="3">
        <f t="shared" si="13"/>
        <v>0.44000000320374966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9320116.6099999994</v>
      </c>
      <c r="D299" s="2">
        <f>'PR-RAS'!E303</f>
        <v>14476164.16</v>
      </c>
      <c r="E299" s="2">
        <v>0</v>
      </c>
      <c r="F299" s="2">
        <v>0</v>
      </c>
      <c r="G299" s="3">
        <f t="shared" si="12"/>
        <v>11405188.58914</v>
      </c>
      <c r="H299" s="3">
        <f t="shared" si="13"/>
        <v>0.55000000074505806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263345.90000000002</v>
      </c>
      <c r="D300" s="2">
        <f>'PR-RAS'!E304</f>
        <v>548254</v>
      </c>
      <c r="E300" s="2">
        <v>0</v>
      </c>
      <c r="F300" s="2">
        <v>0</v>
      </c>
      <c r="G300" s="3">
        <f t="shared" si="12"/>
        <v>406596.31609999994</v>
      </c>
      <c r="H300" s="3">
        <f t="shared" si="13"/>
        <v>9.9999999976716936E-2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110919.91</v>
      </c>
      <c r="D301" s="2">
        <f>'PR-RAS'!E305</f>
        <v>157142.51999999999</v>
      </c>
      <c r="E301" s="2">
        <v>0</v>
      </c>
      <c r="F301" s="2">
        <v>0</v>
      </c>
      <c r="G301" s="3">
        <f t="shared" si="12"/>
        <v>127561.48499999999</v>
      </c>
      <c r="H301" s="3">
        <f t="shared" si="13"/>
        <v>0.57000000000698492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88695.43</v>
      </c>
      <c r="D302" s="2">
        <f>'PR-RAS'!E306</f>
        <v>130547.75</v>
      </c>
      <c r="E302" s="2">
        <v>0</v>
      </c>
      <c r="F302" s="2">
        <v>0</v>
      </c>
      <c r="G302" s="3">
        <f t="shared" si="12"/>
        <v>105287.06993</v>
      </c>
      <c r="H302" s="3">
        <f t="shared" si="13"/>
        <v>0.67999999999301508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991299.33000000007</v>
      </c>
      <c r="D355" s="2">
        <f>'PR-RAS'!E360</f>
        <v>2856710.81</v>
      </c>
      <c r="E355" s="2">
        <v>0</v>
      </c>
      <c r="F355" s="2">
        <v>0</v>
      </c>
      <c r="G355" s="3">
        <f t="shared" si="12"/>
        <v>2373471.2163</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857667.14</v>
      </c>
      <c r="D368" s="2">
        <f>'PR-RAS'!E373</f>
        <v>2544112.27</v>
      </c>
      <c r="E368" s="2">
        <v>0</v>
      </c>
      <c r="F368" s="2">
        <v>0</v>
      </c>
      <c r="G368" s="3">
        <f t="shared" si="12"/>
        <v>2182142.2465599999</v>
      </c>
      <c r="H368" s="3">
        <f t="shared" si="13"/>
        <v>0.41000000003259629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608667.14</v>
      </c>
      <c r="D374" s="2">
        <f>'PR-RAS'!E379</f>
        <v>2507984.2400000002</v>
      </c>
      <c r="E374" s="2">
        <v>0</v>
      </c>
      <c r="F374" s="2">
        <v>0</v>
      </c>
      <c r="G374" s="3">
        <f t="shared" si="12"/>
        <v>2097989.0862600002</v>
      </c>
      <c r="H374" s="3">
        <f t="shared" si="13"/>
        <v>0.38000000023748726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75053.84</v>
      </c>
      <c r="D375" s="2">
        <f>'PR-RAS'!E380</f>
        <v>91891.36</v>
      </c>
      <c r="E375" s="2">
        <v>0</v>
      </c>
      <c r="F375" s="2">
        <v>0</v>
      </c>
      <c r="G375" s="3">
        <f t="shared" si="12"/>
        <v>96804.873439999996</v>
      </c>
      <c r="H375" s="3">
        <f t="shared" si="13"/>
        <v>0.52000000000407454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770</v>
      </c>
      <c r="D376" s="2">
        <f>'PR-RAS'!E381</f>
        <v>239</v>
      </c>
      <c r="E376" s="2">
        <v>0</v>
      </c>
      <c r="F376" s="2">
        <v>0</v>
      </c>
      <c r="G376" s="3">
        <f t="shared" si="12"/>
        <v>468</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17210</v>
      </c>
      <c r="D377" s="2">
        <f>'PR-RAS'!E382</f>
        <v>34771.5</v>
      </c>
      <c r="E377" s="2">
        <v>0</v>
      </c>
      <c r="F377" s="2">
        <v>0</v>
      </c>
      <c r="G377" s="3">
        <f t="shared" si="12"/>
        <v>32619.128000000001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454335.77</v>
      </c>
      <c r="D378" s="2">
        <f>'PR-RAS'!E383</f>
        <v>2359793.89</v>
      </c>
      <c r="E378" s="2">
        <v>0</v>
      </c>
      <c r="F378" s="2">
        <v>0</v>
      </c>
      <c r="G378" s="3">
        <f t="shared" si="12"/>
        <v>1950569.1783500002</v>
      </c>
      <c r="H378" s="3">
        <f t="shared" si="13"/>
        <v>0.33999999985098839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14480.25</v>
      </c>
      <c r="D379" s="2">
        <f>'PR-RAS'!E384</f>
        <v>0</v>
      </c>
      <c r="E379" s="2">
        <v>0</v>
      </c>
      <c r="F379" s="2">
        <v>0</v>
      </c>
      <c r="G379" s="3">
        <f t="shared" si="12"/>
        <v>5473.5344999999998</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46817.279999999999</v>
      </c>
      <c r="D381" s="2">
        <f>'PR-RAS'!E386</f>
        <v>21288.49</v>
      </c>
      <c r="E381" s="2">
        <v>0</v>
      </c>
      <c r="F381" s="2">
        <v>0</v>
      </c>
      <c r="G381" s="3">
        <f t="shared" si="12"/>
        <v>33969.818800000001</v>
      </c>
      <c r="H381" s="3">
        <f t="shared" si="13"/>
        <v>0.77000000000043656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32578.03</v>
      </c>
      <c r="E383" s="2">
        <v>0</v>
      </c>
      <c r="F383" s="2">
        <v>0</v>
      </c>
      <c r="G383" s="3">
        <f t="shared" si="12"/>
        <v>24889.61492</v>
      </c>
      <c r="H383" s="3">
        <f t="shared" si="13"/>
        <v>2.9999999998835847E-2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32578.03</v>
      </c>
      <c r="E384" s="2">
        <v>0</v>
      </c>
      <c r="F384" s="2">
        <v>0</v>
      </c>
      <c r="G384" s="3">
        <f t="shared" si="12"/>
        <v>24954.770980000001</v>
      </c>
      <c r="H384" s="3">
        <f t="shared" si="13"/>
        <v>2.9999999998835847E-2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3550</v>
      </c>
      <c r="E388" s="2">
        <v>0</v>
      </c>
      <c r="F388" s="2">
        <v>0</v>
      </c>
      <c r="G388" s="3">
        <f t="shared" si="12"/>
        <v>2747.7000000000003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3550</v>
      </c>
      <c r="E390" s="2">
        <v>0</v>
      </c>
      <c r="F390" s="2">
        <v>0</v>
      </c>
      <c r="G390" s="3">
        <f t="shared" si="12"/>
        <v>2761.9</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249000</v>
      </c>
      <c r="D396" s="2">
        <f>'PR-RAS'!E401</f>
        <v>0</v>
      </c>
      <c r="E396" s="2">
        <v>0</v>
      </c>
      <c r="F396" s="2">
        <v>0</v>
      </c>
      <c r="G396" s="3">
        <f t="shared" si="12"/>
        <v>98355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249000</v>
      </c>
      <c r="D398" s="2">
        <f>'PR-RAS'!E403</f>
        <v>0</v>
      </c>
      <c r="E398" s="2">
        <v>0</v>
      </c>
      <c r="F398" s="2">
        <v>0</v>
      </c>
      <c r="G398" s="3">
        <f t="shared" si="12"/>
        <v>98853</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133632.19</v>
      </c>
      <c r="D407" s="2">
        <f>'PR-RAS'!E412</f>
        <v>312598.53999999998</v>
      </c>
      <c r="E407" s="2">
        <v>0</v>
      </c>
      <c r="F407" s="2">
        <v>0</v>
      </c>
      <c r="G407" s="3">
        <f t="shared" si="12"/>
        <v>308084.68362000003</v>
      </c>
      <c r="H407" s="3">
        <f t="shared" si="13"/>
        <v>0.65000000002328306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133632.19</v>
      </c>
      <c r="D408" s="2">
        <f>'PR-RAS'!E413</f>
        <v>312598.53999999998</v>
      </c>
      <c r="E408" s="2">
        <v>0</v>
      </c>
      <c r="F408" s="2">
        <v>0</v>
      </c>
      <c r="G408" s="3">
        <f t="shared" si="12"/>
        <v>308843.51289000001</v>
      </c>
      <c r="H408" s="3">
        <f t="shared" si="13"/>
        <v>0.65000000002328306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991299.33000000007</v>
      </c>
      <c r="D413" s="2">
        <f>'PR-RAS'!E418</f>
        <v>2856710.81</v>
      </c>
      <c r="E413" s="2">
        <v>0</v>
      </c>
      <c r="F413" s="2">
        <v>0</v>
      </c>
      <c r="G413" s="3">
        <f t="shared" si="12"/>
        <v>2762345.0313999997</v>
      </c>
      <c r="H413" s="3">
        <f t="shared" si="13"/>
        <v>0.52000000001862645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11059146.6</v>
      </c>
      <c r="D417" s="2">
        <f>'PR-RAS'!E422</f>
        <v>12775050.510000002</v>
      </c>
      <c r="E417" s="2">
        <v>0</v>
      </c>
      <c r="F417" s="2">
        <v>0</v>
      </c>
      <c r="G417" s="3">
        <f t="shared" si="12"/>
        <v>15229447.009920001</v>
      </c>
      <c r="H417" s="3">
        <f t="shared" si="13"/>
        <v>0.8899999987334013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16215194.15</v>
      </c>
      <c r="D418" s="2">
        <f>'PR-RAS'!E423</f>
        <v>20265723.099999998</v>
      </c>
      <c r="E418" s="2">
        <v>0</v>
      </c>
      <c r="F418" s="2">
        <v>0</v>
      </c>
      <c r="G418" s="3">
        <f t="shared" si="12"/>
        <v>23663349.025949996</v>
      </c>
      <c r="H418" s="3">
        <f t="shared" si="13"/>
        <v>0.24999999813735485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5156047.5500000007</v>
      </c>
      <c r="D420" s="2">
        <f>'PR-RAS'!E425</f>
        <v>7490672.5899999961</v>
      </c>
      <c r="E420" s="2">
        <v>0</v>
      </c>
      <c r="F420" s="2">
        <v>0</v>
      </c>
      <c r="G420" s="3">
        <f t="shared" si="12"/>
        <v>8437567.5538699962</v>
      </c>
      <c r="H420" s="3">
        <f t="shared" si="13"/>
        <v>0.86000000312924385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9320116.6099999994</v>
      </c>
      <c r="D422" s="2">
        <f>'PR-RAS'!E427</f>
        <v>14476164.16</v>
      </c>
      <c r="E422" s="2">
        <v>0</v>
      </c>
      <c r="F422" s="2">
        <v>0</v>
      </c>
      <c r="G422" s="3">
        <f t="shared" si="12"/>
        <v>16112699.315529998</v>
      </c>
      <c r="H422" s="3">
        <f t="shared" si="13"/>
        <v>0.55000000074505806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263345.90000000002</v>
      </c>
      <c r="D423" s="2">
        <f>'PR-RAS'!E428</f>
        <v>548254</v>
      </c>
      <c r="E423" s="2">
        <v>0</v>
      </c>
      <c r="F423" s="2">
        <v>0</v>
      </c>
      <c r="G423" s="3">
        <f t="shared" si="12"/>
        <v>573858.34579999989</v>
      </c>
      <c r="H423" s="3">
        <f t="shared" si="13"/>
        <v>9.9999999976716936E-2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11059146.6</v>
      </c>
      <c r="D637" s="2">
        <f>'PR-RAS'!E643</f>
        <v>12775050.510000002</v>
      </c>
      <c r="E637" s="2">
        <v>0</v>
      </c>
      <c r="F637" s="2">
        <v>0</v>
      </c>
      <c r="G637" s="3">
        <f t="shared" si="14"/>
        <v>23283481.486320004</v>
      </c>
      <c r="H637" s="3">
        <f t="shared" si="15"/>
        <v>0.8899999987334013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16215194.15</v>
      </c>
      <c r="D638" s="2">
        <f>'PR-RAS'!E644</f>
        <v>20265723.099999998</v>
      </c>
      <c r="E638" s="2">
        <v>0</v>
      </c>
      <c r="F638" s="2">
        <v>0</v>
      </c>
      <c r="G638" s="3">
        <f t="shared" si="14"/>
        <v>36147609.902949996</v>
      </c>
      <c r="H638" s="3">
        <f t="shared" si="15"/>
        <v>0.24999999813735485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5156047.5500000007</v>
      </c>
      <c r="D640" s="2">
        <f>'PR-RAS'!E646</f>
        <v>7490672.5899999961</v>
      </c>
      <c r="E640" s="2">
        <v>0</v>
      </c>
      <c r="F640" s="2">
        <v>0</v>
      </c>
      <c r="G640" s="3">
        <f t="shared" si="14"/>
        <v>12867793.954469996</v>
      </c>
      <c r="H640" s="3">
        <f t="shared" si="15"/>
        <v>0.86000000312924385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9320116.6099999994</v>
      </c>
      <c r="D642" s="2">
        <f>'PR-RAS'!E648</f>
        <v>14476164.16</v>
      </c>
      <c r="E642" s="2">
        <v>0</v>
      </c>
      <c r="F642" s="2">
        <v>0</v>
      </c>
      <c r="G642" s="3">
        <f t="shared" si="14"/>
        <v>24532637.200130001</v>
      </c>
      <c r="H642" s="3">
        <f t="shared" si="15"/>
        <v>0.55000000074505806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14476164.16</v>
      </c>
      <c r="D644" s="2">
        <f>'PR-RAS'!E650</f>
        <v>21966836.749999996</v>
      </c>
      <c r="E644" s="2">
        <v>0</v>
      </c>
      <c r="F644" s="2">
        <v>0</v>
      </c>
      <c r="G644" s="3">
        <f t="shared" si="14"/>
        <v>37557525.615379997</v>
      </c>
      <c r="H644" s="3">
        <f t="shared" si="15"/>
        <v>0.41000000387430191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800012.9</v>
      </c>
      <c r="D645" s="2">
        <f>'PR-RAS'!E651</f>
        <v>0</v>
      </c>
      <c r="E645" s="2">
        <v>0</v>
      </c>
      <c r="F645" s="2">
        <v>0</v>
      </c>
      <c r="G645" s="3">
        <f t="shared" si="14"/>
        <v>515208.3076</v>
      </c>
      <c r="H645" s="3">
        <f t="shared" si="15"/>
        <v>9.9999999976716936E-2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22105.11</v>
      </c>
      <c r="D646" s="2">
        <f>'PR-RAS'!E653</f>
        <v>31091.39</v>
      </c>
      <c r="E646" s="2">
        <v>0</v>
      </c>
      <c r="F646" s="2">
        <v>0</v>
      </c>
      <c r="G646" s="3">
        <f t="shared" si="14"/>
        <v>54365.689050000001</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18567728.289999999</v>
      </c>
      <c r="D647" s="2">
        <f>'PR-RAS'!E654</f>
        <v>20489448.260000002</v>
      </c>
      <c r="E647" s="2">
        <v>0</v>
      </c>
      <c r="F647" s="2">
        <v>0</v>
      </c>
      <c r="G647" s="3">
        <f t="shared" si="14"/>
        <v>38467119.62726</v>
      </c>
      <c r="H647" s="3">
        <f t="shared" si="15"/>
        <v>0.55000000074505806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18558742.010000002</v>
      </c>
      <c r="D648" s="2">
        <f>'PR-RAS'!E655</f>
        <v>20498845.16</v>
      </c>
      <c r="E648" s="2">
        <v>0</v>
      </c>
      <c r="F648" s="2">
        <v>0</v>
      </c>
      <c r="G648" s="3">
        <f t="shared" si="14"/>
        <v>38533011.71751</v>
      </c>
      <c r="H648" s="3">
        <f t="shared" si="15"/>
        <v>0.17000000178813934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31091.389999996871</v>
      </c>
      <c r="D649" s="2">
        <f>'PR-RAS'!E656</f>
        <v>21694.490000002086</v>
      </c>
      <c r="E649" s="2">
        <v>0</v>
      </c>
      <c r="F649" s="2">
        <v>0</v>
      </c>
      <c r="G649" s="3">
        <f t="shared" si="14"/>
        <v>48263.279760000674</v>
      </c>
      <c r="H649" s="3">
        <f t="shared" si="15"/>
        <v>0.87999999895691872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251</v>
      </c>
      <c r="D651" s="2">
        <f>'PR-RAS'!E658</f>
        <v>251</v>
      </c>
      <c r="E651" s="2">
        <v>0</v>
      </c>
      <c r="F651" s="2">
        <v>0</v>
      </c>
      <c r="G651" s="3">
        <f t="shared" si="14"/>
        <v>489.45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253</v>
      </c>
      <c r="D653" s="2">
        <f>'PR-RAS'!E660</f>
        <v>253</v>
      </c>
      <c r="E653" s="2">
        <v>0</v>
      </c>
      <c r="F653" s="2">
        <v>0</v>
      </c>
      <c r="G653" s="3">
        <f t="shared" si="14"/>
        <v>494.86799999999999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1072628.92</v>
      </c>
      <c r="D670" s="2">
        <f>'PR-RAS'!E677</f>
        <v>333050</v>
      </c>
      <c r="E670" s="2">
        <v>0</v>
      </c>
      <c r="F670" s="2">
        <v>0</v>
      </c>
      <c r="G670" s="3">
        <f t="shared" si="14"/>
        <v>1163209.64748</v>
      </c>
      <c r="H670" s="3">
        <f t="shared" si="15"/>
        <v>8.0000000074505806E-2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20000</v>
      </c>
      <c r="D674" s="2">
        <f>'PR-RAS'!E681</f>
        <v>0</v>
      </c>
      <c r="E674" s="2">
        <v>0</v>
      </c>
      <c r="F674" s="2">
        <v>0</v>
      </c>
      <c r="G674" s="3">
        <f t="shared" si="14"/>
        <v>13460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27358.16</v>
      </c>
      <c r="D677" s="2">
        <f>'PR-RAS'!E684</f>
        <v>0</v>
      </c>
      <c r="E677" s="2">
        <v>0</v>
      </c>
      <c r="F677" s="2">
        <v>0</v>
      </c>
      <c r="G677" s="3">
        <f t="shared" si="14"/>
        <v>18494.116160000001</v>
      </c>
      <c r="H677" s="3">
        <f t="shared" si="15"/>
        <v>0.15999999999985448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35000</v>
      </c>
      <c r="D679" s="2">
        <f>'PR-RAS'!E686</f>
        <v>53203.01</v>
      </c>
      <c r="E679" s="2">
        <v>0</v>
      </c>
      <c r="F679" s="2">
        <v>0</v>
      </c>
      <c r="G679" s="3">
        <f t="shared" si="14"/>
        <v>95873.281560000018</v>
      </c>
      <c r="H679" s="3">
        <f t="shared" si="15"/>
        <v>1.0000000002037268E-2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980401.3</v>
      </c>
      <c r="D717" s="2">
        <f>'PR-RAS'!E724</f>
        <v>941226.54</v>
      </c>
      <c r="E717" s="2">
        <v>0</v>
      </c>
      <c r="F717" s="2">
        <v>0</v>
      </c>
      <c r="G717" s="3">
        <f t="shared" si="14"/>
        <v>2049803.7360799999</v>
      </c>
      <c r="H717" s="3">
        <f t="shared" si="15"/>
        <v>0.76000000000931323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2800</v>
      </c>
      <c r="D725" s="2">
        <f>'PR-RAS'!E732</f>
        <v>2900</v>
      </c>
      <c r="E725" s="2">
        <v>0</v>
      </c>
      <c r="F725" s="2">
        <v>0</v>
      </c>
      <c r="G725" s="3">
        <f t="shared" si="14"/>
        <v>6226.4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63441.440000000002</v>
      </c>
      <c r="D726" s="2">
        <f>'PR-RAS'!E733</f>
        <v>81961.440000000002</v>
      </c>
      <c r="E726" s="2">
        <v>0</v>
      </c>
      <c r="F726" s="2">
        <v>0</v>
      </c>
      <c r="G726" s="3">
        <f t="shared" si="14"/>
        <v>164839.13200000001</v>
      </c>
      <c r="H726" s="3">
        <f t="shared" si="15"/>
        <v>0.88000000000465661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237544.16</v>
      </c>
      <c r="D727" s="2">
        <f>'PR-RAS'!E734</f>
        <v>210329.60000000001</v>
      </c>
      <c r="E727" s="2">
        <v>0</v>
      </c>
      <c r="F727" s="2">
        <v>0</v>
      </c>
      <c r="G727" s="3">
        <f t="shared" si="14"/>
        <v>477855.63935999997</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1769.03</v>
      </c>
      <c r="D729" s="2">
        <f>'PR-RAS'!E736</f>
        <v>5567.69</v>
      </c>
      <c r="E729" s="2">
        <v>0</v>
      </c>
      <c r="F729" s="2">
        <v>0</v>
      </c>
      <c r="G729" s="3">
        <f t="shared" si="14"/>
        <v>9394.4104800000005</v>
      </c>
      <c r="H729" s="3">
        <f t="shared" si="15"/>
        <v>0.34000000000037289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266005.03999999998</v>
      </c>
      <c r="D731" s="2">
        <f>'PR-RAS'!E738</f>
        <v>279074.98</v>
      </c>
      <c r="E731" s="2">
        <v>0</v>
      </c>
      <c r="F731" s="2">
        <v>0</v>
      </c>
      <c r="G731" s="3">
        <f t="shared" si="14"/>
        <v>601633.15</v>
      </c>
      <c r="H731" s="3">
        <f t="shared" si="15"/>
        <v>5.9999999997671694E-2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12494.12</v>
      </c>
      <c r="D734" s="2">
        <f>'PR-RAS'!E741</f>
        <v>12433.98</v>
      </c>
      <c r="E734" s="2">
        <v>0</v>
      </c>
      <c r="F734" s="2">
        <v>0</v>
      </c>
      <c r="G734" s="3">
        <f t="shared" si="14"/>
        <v>27386.404640000001</v>
      </c>
      <c r="H734" s="3">
        <f t="shared" si="15"/>
        <v>0.14000000000123691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15991.27</v>
      </c>
      <c r="E737" s="2">
        <v>0</v>
      </c>
      <c r="F737" s="2">
        <v>0</v>
      </c>
      <c r="G737" s="3">
        <f t="shared" si="28"/>
        <v>23539.149440000001</v>
      </c>
      <c r="H737" s="3">
        <f t="shared" si="29"/>
        <v>0.27000000000043656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10974394.650000002</v>
      </c>
      <c r="D1011" s="7">
        <f>BILANCA!E6</f>
        <v>12754810.059999999</v>
      </c>
      <c r="E1011" s="7">
        <v>0</v>
      </c>
      <c r="F1011" s="7">
        <v>0</v>
      </c>
      <c r="G1011" s="8">
        <f t="shared" ref="G1011:G1306" si="38">B1011/1000*C1011+B1011/500*D1011</f>
        <v>36484.014770000002</v>
      </c>
      <c r="H1011" s="8">
        <f t="shared" si="35"/>
        <v>0.40999999642372131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9854761.5900000017</v>
      </c>
      <c r="D1012" s="2">
        <f>BILANCA!E7</f>
        <v>12157283.309999999</v>
      </c>
      <c r="E1012" s="2">
        <v>0</v>
      </c>
      <c r="F1012" s="2">
        <v>0</v>
      </c>
      <c r="G1012" s="3">
        <f t="shared" si="38"/>
        <v>68338.656419999999</v>
      </c>
      <c r="H1012" s="3">
        <f t="shared" si="35"/>
        <v>0.71999999694526196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1062.98</v>
      </c>
      <c r="D1013" s="2">
        <f>BILANCA!E8</f>
        <v>440.84000000000015</v>
      </c>
      <c r="E1013" s="2">
        <v>0</v>
      </c>
      <c r="F1013" s="2">
        <v>0</v>
      </c>
      <c r="G1013" s="3">
        <f t="shared" si="38"/>
        <v>5.8339800000000004</v>
      </c>
      <c r="H1013" s="3">
        <f t="shared" si="35"/>
        <v>0.17999999999983629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440.84</v>
      </c>
      <c r="D1014" s="2">
        <f>BILANCA!E9</f>
        <v>440.84</v>
      </c>
      <c r="E1014" s="2">
        <v>0</v>
      </c>
      <c r="F1014" s="2">
        <v>0</v>
      </c>
      <c r="G1014" s="3">
        <f t="shared" si="38"/>
        <v>5.2900799999999997</v>
      </c>
      <c r="H1014" s="3">
        <f t="shared" si="35"/>
        <v>0.32000000000005002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2488.56</v>
      </c>
      <c r="D1015" s="2">
        <f>BILANCA!E10</f>
        <v>2488.56</v>
      </c>
      <c r="E1015" s="2">
        <v>0</v>
      </c>
      <c r="F1015" s="2">
        <v>0</v>
      </c>
      <c r="G1015" s="3">
        <f t="shared" si="38"/>
        <v>37.328400000000002</v>
      </c>
      <c r="H1015" s="3">
        <f t="shared" si="35"/>
        <v>0.88000000000010914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1866.42</v>
      </c>
      <c r="D1016" s="2">
        <f>BILANCA!E11</f>
        <v>2488.56</v>
      </c>
      <c r="E1016" s="2">
        <v>0</v>
      </c>
      <c r="F1016" s="2">
        <v>0</v>
      </c>
      <c r="G1016" s="3">
        <f t="shared" si="38"/>
        <v>41.061239999999998</v>
      </c>
      <c r="H1016" s="3">
        <f t="shared" si="35"/>
        <v>0.86000000000012733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9743829.9400000013</v>
      </c>
      <c r="D1017" s="2">
        <f>BILANCA!E12</f>
        <v>11852941.34</v>
      </c>
      <c r="E1017" s="2">
        <v>0</v>
      </c>
      <c r="F1017" s="2">
        <v>0</v>
      </c>
      <c r="G1017" s="3">
        <f t="shared" si="38"/>
        <v>234147.98834000004</v>
      </c>
      <c r="H1017" s="3">
        <f t="shared" si="35"/>
        <v>0.39999999850988388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8232496.1199999992</v>
      </c>
      <c r="D1018" s="2">
        <f>BILANCA!E13</f>
        <v>8399987.2200000007</v>
      </c>
      <c r="E1018" s="2">
        <v>0</v>
      </c>
      <c r="F1018" s="2">
        <v>0</v>
      </c>
      <c r="G1018" s="3">
        <f t="shared" si="38"/>
        <v>200259.76448000001</v>
      </c>
      <c r="H1018" s="3">
        <f t="shared" si="3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74125.42</v>
      </c>
      <c r="D1019" s="2">
        <f>BILANCA!E14</f>
        <v>74125.42</v>
      </c>
      <c r="E1019" s="2">
        <v>0</v>
      </c>
      <c r="F1019" s="2">
        <v>0</v>
      </c>
      <c r="G1019" s="3">
        <f t="shared" si="38"/>
        <v>2001.3863399999996</v>
      </c>
      <c r="H1019" s="3">
        <f t="shared" si="35"/>
        <v>0.83999999999650754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11428276.35</v>
      </c>
      <c r="D1020" s="2">
        <f>BILANCA!E15</f>
        <v>11740874.890000001</v>
      </c>
      <c r="E1020" s="2">
        <v>0</v>
      </c>
      <c r="F1020" s="2">
        <v>0</v>
      </c>
      <c r="G1020" s="3">
        <f t="shared" si="38"/>
        <v>349100.26130000001</v>
      </c>
      <c r="H1020" s="3">
        <f t="shared" si="35"/>
        <v>0.45999999903142452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3269905.65</v>
      </c>
      <c r="D1023" s="2">
        <f>BILANCA!E18</f>
        <v>3415013.09</v>
      </c>
      <c r="E1023" s="2">
        <v>0</v>
      </c>
      <c r="F1023" s="2">
        <v>0</v>
      </c>
      <c r="G1023" s="3">
        <f t="shared" si="38"/>
        <v>131299.11378999997</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1337263.540000001</v>
      </c>
      <c r="D1024" s="2">
        <f>BILANCA!E19</f>
        <v>3393837.6199999992</v>
      </c>
      <c r="E1024" s="2">
        <v>0</v>
      </c>
      <c r="F1024" s="2">
        <v>0</v>
      </c>
      <c r="G1024" s="3">
        <f t="shared" si="38"/>
        <v>113749.14292</v>
      </c>
      <c r="H1024" s="3">
        <f t="shared" si="35"/>
        <v>0.83999999985098839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617192.29</v>
      </c>
      <c r="D1025" s="2">
        <f>BILANCA!E20</f>
        <v>709083.65</v>
      </c>
      <c r="E1025" s="2">
        <v>0</v>
      </c>
      <c r="F1025" s="2">
        <v>0</v>
      </c>
      <c r="G1025" s="3">
        <f t="shared" si="38"/>
        <v>30530.39385</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21428.01</v>
      </c>
      <c r="D1026" s="2">
        <f>BILANCA!E21</f>
        <v>21667.01</v>
      </c>
      <c r="E1026" s="2">
        <v>0</v>
      </c>
      <c r="F1026" s="2">
        <v>0</v>
      </c>
      <c r="G1026" s="3">
        <f t="shared" si="38"/>
        <v>1036.1924799999999</v>
      </c>
      <c r="H1026" s="3">
        <f t="shared" si="35"/>
        <v>1.9999999996798579E-2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335252.13</v>
      </c>
      <c r="D1027" s="2">
        <f>BILANCA!E22</f>
        <v>370023.63</v>
      </c>
      <c r="E1027" s="2">
        <v>0</v>
      </c>
      <c r="F1027" s="2">
        <v>0</v>
      </c>
      <c r="G1027" s="3">
        <f t="shared" si="38"/>
        <v>18280.089630000002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7668163.6100000003</v>
      </c>
      <c r="D1028" s="2">
        <f>BILANCA!E23</f>
        <v>10027957.5</v>
      </c>
      <c r="E1028" s="2">
        <v>0</v>
      </c>
      <c r="F1028" s="2">
        <v>0</v>
      </c>
      <c r="G1028" s="3">
        <f t="shared" si="38"/>
        <v>499033.41498</v>
      </c>
      <c r="H1028" s="3">
        <f t="shared" si="35"/>
        <v>0.88999999966472387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80708.899999999994</v>
      </c>
      <c r="D1029" s="2">
        <f>BILANCA!E24</f>
        <v>80708.899999999994</v>
      </c>
      <c r="E1029" s="2">
        <v>0</v>
      </c>
      <c r="F1029" s="2">
        <v>0</v>
      </c>
      <c r="G1029" s="3">
        <f t="shared" si="38"/>
        <v>4600.4072999999989</v>
      </c>
      <c r="H1029" s="3">
        <f t="shared" si="35"/>
        <v>0.20000000001164153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464086.02</v>
      </c>
      <c r="D1031" s="2">
        <f>BILANCA!E26</f>
        <v>485374.51</v>
      </c>
      <c r="E1031" s="2">
        <v>0</v>
      </c>
      <c r="F1031" s="2">
        <v>0</v>
      </c>
      <c r="G1031" s="3">
        <f t="shared" si="38"/>
        <v>30131.535840000004</v>
      </c>
      <c r="H1031" s="3">
        <f t="shared" si="35"/>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7849567.4199999999</v>
      </c>
      <c r="D1033" s="2">
        <f>BILANCA!E28</f>
        <v>8300977.5800000001</v>
      </c>
      <c r="E1033" s="2">
        <v>0</v>
      </c>
      <c r="F1033" s="2">
        <v>0</v>
      </c>
      <c r="G1033" s="3">
        <f t="shared" si="38"/>
        <v>562385.01934</v>
      </c>
      <c r="H1033" s="3">
        <f t="shared" si="35"/>
        <v>0.83999999985098839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15769.479999999996</v>
      </c>
      <c r="D1034" s="2">
        <f>BILANCA!E29</f>
        <v>41157.26999999999</v>
      </c>
      <c r="E1034" s="2">
        <v>0</v>
      </c>
      <c r="F1034" s="2">
        <v>0</v>
      </c>
      <c r="G1034" s="3">
        <f t="shared" si="38"/>
        <v>2354.0164799999993</v>
      </c>
      <c r="H1034" s="3">
        <f t="shared" si="35"/>
        <v>0.74999999998544808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93127.87</v>
      </c>
      <c r="D1035" s="2">
        <f>BILANCA!E30</f>
        <v>125705.9</v>
      </c>
      <c r="E1035" s="2">
        <v>0</v>
      </c>
      <c r="F1035" s="2">
        <v>0</v>
      </c>
      <c r="G1035" s="3">
        <f t="shared" si="38"/>
        <v>8613.491750000001</v>
      </c>
      <c r="H1035" s="3">
        <f t="shared" si="35"/>
        <v>0.23000000001047738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77358.39</v>
      </c>
      <c r="D1039" s="2">
        <f>BILANCA!E34</f>
        <v>84548.63</v>
      </c>
      <c r="E1039" s="2">
        <v>0</v>
      </c>
      <c r="F1039" s="2">
        <v>0</v>
      </c>
      <c r="G1039" s="3">
        <f t="shared" si="38"/>
        <v>7147.2138500000001</v>
      </c>
      <c r="H1039" s="3">
        <f t="shared" si="35"/>
        <v>0.75999999999476131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3400</v>
      </c>
      <c r="E1040" s="2">
        <v>0</v>
      </c>
      <c r="F1040" s="2">
        <v>0</v>
      </c>
      <c r="G1040" s="3">
        <f t="shared" si="38"/>
        <v>204</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3400</v>
      </c>
      <c r="E1042" s="2">
        <v>0</v>
      </c>
      <c r="F1042" s="2">
        <v>0</v>
      </c>
      <c r="G1042" s="3">
        <f t="shared" si="38"/>
        <v>217.6</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158300.79999999999</v>
      </c>
      <c r="D1050" s="2">
        <f>BILANCA!E45</f>
        <v>14559.229999999981</v>
      </c>
      <c r="E1050" s="2">
        <v>0</v>
      </c>
      <c r="F1050" s="2">
        <v>0</v>
      </c>
      <c r="G1050" s="3">
        <f t="shared" si="38"/>
        <v>7496.7703999999976</v>
      </c>
      <c r="H1050" s="3">
        <f t="shared" si="35"/>
        <v>0.42999999999301508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595704.23</v>
      </c>
      <c r="D1052" s="2">
        <f>BILANCA!E47</f>
        <v>595704.23</v>
      </c>
      <c r="E1052" s="2">
        <v>0</v>
      </c>
      <c r="F1052" s="2">
        <v>0</v>
      </c>
      <c r="G1052" s="3">
        <f t="shared" si="38"/>
        <v>75058.732980000001</v>
      </c>
      <c r="H1052" s="3">
        <f t="shared" si="35"/>
        <v>0.4599999999627471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437403.43</v>
      </c>
      <c r="D1055" s="2">
        <f>BILANCA!E50</f>
        <v>581145</v>
      </c>
      <c r="E1055" s="2">
        <v>0</v>
      </c>
      <c r="F1055" s="2">
        <v>0</v>
      </c>
      <c r="G1055" s="3">
        <f t="shared" si="38"/>
        <v>71986.20435</v>
      </c>
      <c r="H1055" s="3">
        <f t="shared" si="35"/>
        <v>0.42999999999301508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20972.209999999992</v>
      </c>
      <c r="D1057" s="2">
        <f>BILANCA!E52</f>
        <v>23604.03</v>
      </c>
      <c r="E1057" s="2">
        <v>0</v>
      </c>
      <c r="F1057" s="2">
        <v>0</v>
      </c>
      <c r="G1057" s="3">
        <f t="shared" si="38"/>
        <v>3204.4726899999996</v>
      </c>
      <c r="H1057" s="3">
        <f t="shared" si="35"/>
        <v>0.23999999999068677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13035.12</v>
      </c>
      <c r="D1058" s="2">
        <f>BILANCA!E53</f>
        <v>15666.94</v>
      </c>
      <c r="E1058" s="2">
        <v>0</v>
      </c>
      <c r="F1058" s="2">
        <v>0</v>
      </c>
      <c r="G1058" s="3">
        <f t="shared" si="38"/>
        <v>2129.7120000000004</v>
      </c>
      <c r="H1058" s="3">
        <f t="shared" si="35"/>
        <v>0.18000000000029104</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144969.59</v>
      </c>
      <c r="D1059" s="2">
        <f>BILANCA!E54</f>
        <v>132710.34</v>
      </c>
      <c r="E1059" s="2">
        <v>0</v>
      </c>
      <c r="F1059" s="2">
        <v>0</v>
      </c>
      <c r="G1059" s="3">
        <f t="shared" si="38"/>
        <v>20109.123230000001</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137032.5</v>
      </c>
      <c r="D1060" s="2">
        <f>BILANCA!E55</f>
        <v>124773.25</v>
      </c>
      <c r="E1060" s="2">
        <v>0</v>
      </c>
      <c r="F1060" s="2">
        <v>0</v>
      </c>
      <c r="G1060" s="3">
        <f t="shared" si="38"/>
        <v>19328.95</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408.12</v>
      </c>
      <c r="D1061" s="2">
        <f>BILANCA!E56</f>
        <v>408.12</v>
      </c>
      <c r="E1061" s="2">
        <v>0</v>
      </c>
      <c r="F1061" s="2">
        <v>0</v>
      </c>
      <c r="G1061" s="3">
        <f t="shared" si="38"/>
        <v>62.442359999999994</v>
      </c>
      <c r="H1061" s="3">
        <f t="shared" si="35"/>
        <v>0.24000000000000909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408.12</v>
      </c>
      <c r="D1063" s="2">
        <f>BILANCA!E58</f>
        <v>408.12</v>
      </c>
      <c r="E1063" s="2">
        <v>0</v>
      </c>
      <c r="F1063" s="2">
        <v>0</v>
      </c>
      <c r="G1063" s="3">
        <f t="shared" si="38"/>
        <v>64.891080000000002</v>
      </c>
      <c r="H1063" s="3">
        <f t="shared" si="35"/>
        <v>0.24000000000000909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88488.34</v>
      </c>
      <c r="D1068" s="2">
        <f>BILANCA!E63</f>
        <v>279888.98</v>
      </c>
      <c r="E1068" s="2">
        <v>0</v>
      </c>
      <c r="F1068" s="2">
        <v>0</v>
      </c>
      <c r="G1068" s="3">
        <f t="shared" si="38"/>
        <v>37599.445399999997</v>
      </c>
      <c r="H1068" s="3">
        <f t="shared" si="35"/>
        <v>0.36000000001513399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45410.41</v>
      </c>
      <c r="D1069" s="2">
        <f>BILANCA!E64</f>
        <v>40910.57</v>
      </c>
      <c r="E1069" s="2">
        <v>0</v>
      </c>
      <c r="F1069" s="2">
        <v>0</v>
      </c>
      <c r="G1069" s="3">
        <f t="shared" si="38"/>
        <v>7506.6614499999996</v>
      </c>
      <c r="H1069" s="3">
        <f t="shared" si="35"/>
        <v>0.8400000000037835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43077.93</v>
      </c>
      <c r="D1073" s="2">
        <f>BILANCA!E68</f>
        <v>238978.41</v>
      </c>
      <c r="E1073" s="2">
        <v>0</v>
      </c>
      <c r="F1073" s="2">
        <v>0</v>
      </c>
      <c r="G1073" s="3">
        <f>B1073/1000*C1073+B1073/500*D1073</f>
        <v>32825.189250000003</v>
      </c>
      <c r="H1073" s="3">
        <f>ABS(C1073-ROUND(C1073,0))+ABS(D1073-ROUND(D1073,0))</f>
        <v>0.48000000000320142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1119633.06</v>
      </c>
      <c r="D1074" s="2">
        <f>BILANCA!E69</f>
        <v>597526.75</v>
      </c>
      <c r="E1074" s="2">
        <v>0</v>
      </c>
      <c r="F1074" s="2">
        <v>0</v>
      </c>
      <c r="G1074" s="3">
        <f t="shared" si="38"/>
        <v>148139.93984000001</v>
      </c>
      <c r="H1074" s="3">
        <f t="shared" si="35"/>
        <v>0.31000000005587935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31091.39</v>
      </c>
      <c r="D1075" s="2">
        <f>BILANCA!E70</f>
        <v>21694.49</v>
      </c>
      <c r="E1075" s="2">
        <v>0</v>
      </c>
      <c r="F1075" s="2">
        <v>0</v>
      </c>
      <c r="G1075" s="3">
        <f t="shared" si="38"/>
        <v>4841.2240500000007</v>
      </c>
      <c r="H1075" s="3">
        <f t="shared" si="35"/>
        <v>0.88000000000101863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27142.720000000001</v>
      </c>
      <c r="D1076" s="2">
        <f>BILANCA!E71</f>
        <v>18048.060000000001</v>
      </c>
      <c r="E1076" s="2">
        <v>0</v>
      </c>
      <c r="F1076" s="2">
        <v>0</v>
      </c>
      <c r="G1076" s="3">
        <f t="shared" si="38"/>
        <v>4173.7634400000006</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27142.720000000001</v>
      </c>
      <c r="D1078" s="2">
        <f>BILANCA!E73</f>
        <v>18048.060000000001</v>
      </c>
      <c r="E1078" s="2">
        <v>0</v>
      </c>
      <c r="F1078" s="2">
        <v>0</v>
      </c>
      <c r="G1078" s="3">
        <f t="shared" si="38"/>
        <v>4300.2411200000006</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3948.67</v>
      </c>
      <c r="D1085" s="2">
        <f>BILANCA!E80</f>
        <v>3646.43</v>
      </c>
      <c r="E1085" s="2">
        <v>0</v>
      </c>
      <c r="F1085" s="2">
        <v>0</v>
      </c>
      <c r="G1085" s="3">
        <f t="shared" si="38"/>
        <v>843.11474999999996</v>
      </c>
      <c r="H1085" s="3">
        <f t="shared" si="35"/>
        <v>0.75999999999976353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15090.529999999999</v>
      </c>
      <c r="D1087" s="2">
        <f>BILANCA!E82</f>
        <v>17156.8</v>
      </c>
      <c r="E1087" s="2">
        <v>0</v>
      </c>
      <c r="F1087" s="2">
        <v>0</v>
      </c>
      <c r="G1087" s="3">
        <f t="shared" si="38"/>
        <v>3804.1180099999997</v>
      </c>
      <c r="H1087" s="3">
        <f t="shared" si="35"/>
        <v>0.67000000000189175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5212.03</v>
      </c>
      <c r="D1090" s="2">
        <f>BILANCA!E85</f>
        <v>5212.03</v>
      </c>
      <c r="E1090" s="2">
        <v>0</v>
      </c>
      <c r="F1090" s="2">
        <v>0</v>
      </c>
      <c r="G1090" s="3">
        <f t="shared" si="38"/>
        <v>1250.8872000000001</v>
      </c>
      <c r="H1090" s="3">
        <f t="shared" si="35"/>
        <v>5.9999999999490683E-2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9878.5</v>
      </c>
      <c r="D1092" s="2">
        <f>BILANCA!E87</f>
        <v>11944.77</v>
      </c>
      <c r="E1092" s="2">
        <v>0</v>
      </c>
      <c r="F1092" s="2">
        <v>0</v>
      </c>
      <c r="G1092" s="3">
        <f t="shared" si="38"/>
        <v>2768.9792800000005</v>
      </c>
      <c r="H1092" s="3">
        <f t="shared" si="35"/>
        <v>0.72999999999956344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267546.72000000003</v>
      </c>
      <c r="D1152" s="2">
        <f>BILANCA!E147</f>
        <v>552783.93999999994</v>
      </c>
      <c r="E1152" s="2">
        <v>0</v>
      </c>
      <c r="F1152" s="2">
        <v>0</v>
      </c>
      <c r="G1152" s="3">
        <f t="shared" si="38"/>
        <v>194982.2732</v>
      </c>
      <c r="H1152" s="3">
        <f t="shared" si="41"/>
        <v>0.34000000002561137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281.54000000000002</v>
      </c>
      <c r="D1164" s="2">
        <f>BILANCA!E159</f>
        <v>360.98</v>
      </c>
      <c r="E1164" s="2">
        <v>0</v>
      </c>
      <c r="F1164" s="2">
        <v>0</v>
      </c>
      <c r="G1164" s="3">
        <f t="shared" si="38"/>
        <v>154.53900000000002</v>
      </c>
      <c r="H1164" s="3">
        <f t="shared" si="41"/>
        <v>0.47999999999996135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111206.35</v>
      </c>
      <c r="D1165" s="2">
        <f>BILANCA!E160</f>
        <v>279896.26</v>
      </c>
      <c r="E1165" s="2">
        <v>0</v>
      </c>
      <c r="F1165" s="2">
        <v>0</v>
      </c>
      <c r="G1165" s="3">
        <f t="shared" si="38"/>
        <v>104004.82485</v>
      </c>
      <c r="H1165" s="3">
        <f t="shared" si="41"/>
        <v>0.61000000001513399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158719.39000000001</v>
      </c>
      <c r="D1166" s="2">
        <f>BILANCA!E161</f>
        <v>236276.93</v>
      </c>
      <c r="E1166" s="2">
        <v>0</v>
      </c>
      <c r="F1166" s="2">
        <v>0</v>
      </c>
      <c r="G1166" s="3">
        <f t="shared" si="38"/>
        <v>98478.627000000008</v>
      </c>
      <c r="H1166" s="3">
        <f t="shared" si="41"/>
        <v>0.46000000002095476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88695.43</v>
      </c>
      <c r="D1167" s="2">
        <f>BILANCA!E162</f>
        <v>130547.75</v>
      </c>
      <c r="E1167" s="2">
        <v>0</v>
      </c>
      <c r="F1167" s="2">
        <v>0</v>
      </c>
      <c r="G1167" s="3">
        <f t="shared" si="38"/>
        <v>54917.176009999996</v>
      </c>
      <c r="H1167" s="3">
        <f t="shared" si="41"/>
        <v>0.67999999999301508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91355.99</v>
      </c>
      <c r="D1169" s="2">
        <f>BILANCA!E164</f>
        <v>94297.98</v>
      </c>
      <c r="E1169" s="2">
        <v>0</v>
      </c>
      <c r="F1169" s="2">
        <v>0</v>
      </c>
      <c r="G1169" s="3">
        <f t="shared" si="38"/>
        <v>44512.360050000003</v>
      </c>
      <c r="H1169" s="3">
        <f t="shared" si="41"/>
        <v>2.9999999998835847E-2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5891.52</v>
      </c>
      <c r="D1170" s="2">
        <f>BILANCA!E165</f>
        <v>5891.52</v>
      </c>
      <c r="E1170" s="2">
        <v>0</v>
      </c>
      <c r="F1170" s="2">
        <v>0</v>
      </c>
      <c r="G1170" s="3">
        <f t="shared" si="38"/>
        <v>2827.9296000000004</v>
      </c>
      <c r="H1170" s="3">
        <f t="shared" si="41"/>
        <v>0.95999999999912689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5891.52</v>
      </c>
      <c r="D1172" s="2">
        <f>BILANCA!E167</f>
        <v>5891.52</v>
      </c>
      <c r="E1172" s="2">
        <v>0</v>
      </c>
      <c r="F1172" s="2">
        <v>0</v>
      </c>
      <c r="G1172" s="3">
        <f t="shared" si="38"/>
        <v>2863.2787200000002</v>
      </c>
      <c r="H1172" s="3">
        <f t="shared" si="41"/>
        <v>0.95999999999912689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800012.9</v>
      </c>
      <c r="D1176" s="2">
        <f>BILANCA!E171</f>
        <v>0</v>
      </c>
      <c r="E1176" s="2">
        <v>0</v>
      </c>
      <c r="F1176" s="2">
        <v>0</v>
      </c>
      <c r="G1176" s="3">
        <f t="shared" si="38"/>
        <v>132802.14140000002</v>
      </c>
      <c r="H1176" s="3">
        <f t="shared" si="41"/>
        <v>9.9999999976716936E-2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800012.9</v>
      </c>
      <c r="D1179" s="2">
        <f>BILANCA!E174</f>
        <v>0</v>
      </c>
      <c r="E1179" s="2">
        <v>0</v>
      </c>
      <c r="F1179" s="2">
        <v>0</v>
      </c>
      <c r="G1179" s="3">
        <f t="shared" si="38"/>
        <v>135202.18010000003</v>
      </c>
      <c r="H1179" s="3">
        <f t="shared" si="41"/>
        <v>9.9999999976716936E-2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10974394.650000002</v>
      </c>
      <c r="D1180" s="2">
        <f>BILANCA!E176</f>
        <v>12754810.059999999</v>
      </c>
      <c r="E1180" s="2">
        <v>0</v>
      </c>
      <c r="F1180" s="2">
        <v>0</v>
      </c>
      <c r="G1180" s="3">
        <f t="shared" si="38"/>
        <v>6202282.5109000001</v>
      </c>
      <c r="H1180" s="3">
        <f t="shared" si="41"/>
        <v>0.40999999642372131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16110550.200000001</v>
      </c>
      <c r="D1181" s="2">
        <f>BILANCA!E177</f>
        <v>22992667.77</v>
      </c>
      <c r="E1181" s="2">
        <v>0</v>
      </c>
      <c r="F1181" s="2">
        <v>0</v>
      </c>
      <c r="G1181" s="3">
        <f t="shared" si="38"/>
        <v>10618396.461540001</v>
      </c>
      <c r="H1181" s="3">
        <f t="shared" si="41"/>
        <v>0.43000000156462193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2302464.0300000003</v>
      </c>
      <c r="D1182" s="2">
        <f>BILANCA!E178</f>
        <v>2825593.27</v>
      </c>
      <c r="E1182" s="2">
        <v>0</v>
      </c>
      <c r="F1182" s="2">
        <v>0</v>
      </c>
      <c r="G1182" s="3">
        <f t="shared" si="38"/>
        <v>1368027.8980399999</v>
      </c>
      <c r="H1182" s="3">
        <f t="shared" si="41"/>
        <v>0.30000000027939677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806301.96</v>
      </c>
      <c r="D1183" s="2">
        <f>BILANCA!E179</f>
        <v>874307.98</v>
      </c>
      <c r="E1183" s="2">
        <v>0</v>
      </c>
      <c r="F1183" s="2">
        <v>0</v>
      </c>
      <c r="G1183" s="3">
        <f t="shared" si="38"/>
        <v>442000.80015999993</v>
      </c>
      <c r="H1183" s="3">
        <f t="shared" si="41"/>
        <v>6.0000000055879354E-2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1464701.57</v>
      </c>
      <c r="D1184" s="2">
        <f>BILANCA!E180</f>
        <v>1911644.59</v>
      </c>
      <c r="E1184" s="2">
        <v>0</v>
      </c>
      <c r="F1184" s="2">
        <v>0</v>
      </c>
      <c r="G1184" s="3">
        <f t="shared" si="38"/>
        <v>920110.39049999998</v>
      </c>
      <c r="H1184" s="3">
        <f t="shared" si="41"/>
        <v>0.83999999985098839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31234.66</v>
      </c>
      <c r="D1185" s="2">
        <f>BILANCA!E181</f>
        <v>39414.86</v>
      </c>
      <c r="E1185" s="2">
        <v>0</v>
      </c>
      <c r="F1185" s="2">
        <v>0</v>
      </c>
      <c r="G1185" s="3">
        <f t="shared" si="38"/>
        <v>19261.266499999998</v>
      </c>
      <c r="H1185" s="3">
        <f t="shared" si="41"/>
        <v>0.47999999999956344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31234.66</v>
      </c>
      <c r="D1188" s="2">
        <f>BILANCA!E184</f>
        <v>39414.86</v>
      </c>
      <c r="E1188" s="2">
        <v>0</v>
      </c>
      <c r="F1188" s="2">
        <v>0</v>
      </c>
      <c r="G1188" s="3">
        <f t="shared" si="38"/>
        <v>19591.459640000001</v>
      </c>
      <c r="H1188" s="3">
        <f t="shared" si="41"/>
        <v>0.47999999999956344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225.84</v>
      </c>
      <c r="D1200" s="2">
        <f>BILANCA!E196</f>
        <v>225.84</v>
      </c>
      <c r="E1200" s="2">
        <v>0</v>
      </c>
      <c r="F1200" s="2">
        <v>0</v>
      </c>
      <c r="G1200" s="3">
        <f t="shared" si="38"/>
        <v>128.72880000000001</v>
      </c>
      <c r="H1200" s="3">
        <f t="shared" si="41"/>
        <v>0.31999999999999318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217702.13</v>
      </c>
      <c r="D1201" s="2">
        <f>BILANCA!E197</f>
        <v>2025830.48</v>
      </c>
      <c r="E1201" s="2">
        <v>0</v>
      </c>
      <c r="F1201" s="2">
        <v>0</v>
      </c>
      <c r="G1201" s="3">
        <f t="shared" si="38"/>
        <v>815448.35018999991</v>
      </c>
      <c r="H1201" s="3">
        <f t="shared" si="41"/>
        <v>0.60999999998603016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165301.13</v>
      </c>
      <c r="D1203" s="2">
        <f>BILANCA!E199</f>
        <v>1956544.65</v>
      </c>
      <c r="E1203" s="2">
        <v>0</v>
      </c>
      <c r="F1203" s="2">
        <v>0</v>
      </c>
      <c r="G1203" s="3">
        <f t="shared" si="44"/>
        <v>787129.35299000004</v>
      </c>
      <c r="H1203" s="3">
        <f t="shared" si="45"/>
        <v>0.48000000009778887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52401</v>
      </c>
      <c r="D1206" s="2">
        <f>BILANCA!E202</f>
        <v>69285.83</v>
      </c>
      <c r="E1206" s="2">
        <v>0</v>
      </c>
      <c r="F1206" s="2">
        <v>0</v>
      </c>
      <c r="G1206" s="3">
        <f t="shared" si="44"/>
        <v>37430.641360000001</v>
      </c>
      <c r="H1206" s="3">
        <f t="shared" si="45"/>
        <v>0.16999999999825377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13578653.24</v>
      </c>
      <c r="D1251" s="2">
        <f>BILANCA!E247</f>
        <v>18129510.120000001</v>
      </c>
      <c r="E1251" s="2">
        <v>0</v>
      </c>
      <c r="F1251" s="2">
        <v>0</v>
      </c>
      <c r="G1251" s="3">
        <f>B1251/1000*C1251+B1251/500*D1251</f>
        <v>12010879.308680002</v>
      </c>
      <c r="H1251" s="3">
        <f>ABS(C1251-ROUND(C1251,0))+ABS(D1251-ROUND(D1251,0))</f>
        <v>0.3600000012665987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11730.8</v>
      </c>
      <c r="D1252" s="2">
        <f>BILANCA!E248</f>
        <v>11733.9</v>
      </c>
      <c r="E1252" s="2">
        <v>0</v>
      </c>
      <c r="F1252" s="2">
        <v>0</v>
      </c>
      <c r="G1252" s="3">
        <f t="shared" si="38"/>
        <v>8518.0612000000001</v>
      </c>
      <c r="H1252" s="3">
        <f t="shared" si="41"/>
        <v>0.30000000000109139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11730.8</v>
      </c>
      <c r="D1254" s="2">
        <f>BILANCA!E250</f>
        <v>11733.9</v>
      </c>
      <c r="E1254" s="2">
        <v>0</v>
      </c>
      <c r="F1254" s="2">
        <v>0</v>
      </c>
      <c r="G1254" s="3">
        <f t="shared" si="38"/>
        <v>8588.4583999999995</v>
      </c>
      <c r="H1254" s="3">
        <f t="shared" si="41"/>
        <v>0.30000000000109139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-5136155.5499999989</v>
      </c>
      <c r="D1255" s="2">
        <f>BILANCA!E251</f>
        <v>-10237857.710000001</v>
      </c>
      <c r="E1255" s="2">
        <v>0</v>
      </c>
      <c r="F1255" s="2">
        <v>0</v>
      </c>
      <c r="G1255" s="3">
        <f t="shared" si="38"/>
        <v>-6274908.3876499999</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9076662.7100000009</v>
      </c>
      <c r="D1256" s="2">
        <f>BILANCA!E252</f>
        <v>11180725.039999999</v>
      </c>
      <c r="E1256" s="2">
        <v>0</v>
      </c>
      <c r="F1256" s="2">
        <v>0</v>
      </c>
      <c r="G1256" s="3">
        <f t="shared" si="38"/>
        <v>7733775.7463399991</v>
      </c>
      <c r="H1256" s="3">
        <f t="shared" si="41"/>
        <v>0.32999999821186066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9076662.7100000009</v>
      </c>
      <c r="D1257" s="2">
        <f>BILANCA!E253</f>
        <v>11180725.039999999</v>
      </c>
      <c r="E1257" s="2">
        <v>0</v>
      </c>
      <c r="F1257" s="2">
        <v>0</v>
      </c>
      <c r="G1257" s="3">
        <f t="shared" si="38"/>
        <v>7765213.8591300007</v>
      </c>
      <c r="H1257" s="3">
        <f t="shared" si="41"/>
        <v>0.32999999821186066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-14476164.16</v>
      </c>
      <c r="D1259" s="2">
        <f>BILANCA!E255</f>
        <v>-21966836.75</v>
      </c>
      <c r="E1259" s="2">
        <v>0</v>
      </c>
      <c r="F1259" s="2">
        <v>0</v>
      </c>
      <c r="G1259" s="3">
        <f t="shared" si="38"/>
        <v>-14544049.577339999</v>
      </c>
      <c r="H1259" s="3">
        <f t="shared" si="41"/>
        <v>0.41000000014901161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69089.960000000006</v>
      </c>
      <c r="D1260" s="2">
        <f>BILANCA!E256</f>
        <v>69089.960000000006</v>
      </c>
      <c r="E1260" s="2">
        <v>0</v>
      </c>
      <c r="F1260" s="2">
        <v>0</v>
      </c>
      <c r="G1260" s="3">
        <f t="shared" si="38"/>
        <v>51817.47</v>
      </c>
      <c r="H1260" s="3">
        <f t="shared" si="41"/>
        <v>7.9999999987194315E-2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69089.960000000006</v>
      </c>
      <c r="D1263" s="2">
        <f>BILANCA!E259</f>
        <v>69089.960000000006</v>
      </c>
      <c r="E1263" s="2">
        <v>0</v>
      </c>
      <c r="F1263" s="2">
        <v>0</v>
      </c>
      <c r="G1263" s="3">
        <f t="shared" si="38"/>
        <v>52439.279640000008</v>
      </c>
      <c r="H1263" s="3">
        <f t="shared" si="41"/>
        <v>7.9999999987194315E-2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14545254.120000001</v>
      </c>
      <c r="D1264" s="2">
        <f>BILANCA!E260</f>
        <v>22035926.710000001</v>
      </c>
      <c r="E1264" s="2">
        <v>0</v>
      </c>
      <c r="F1264" s="2">
        <v>0</v>
      </c>
      <c r="G1264" s="3">
        <f t="shared" si="38"/>
        <v>14888745.315160001</v>
      </c>
      <c r="H1264" s="3">
        <f t="shared" si="41"/>
        <v>0.41000000014901161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4190595.96</v>
      </c>
      <c r="D1265" s="2">
        <f>BILANCA!E261</f>
        <v>8824557.7400000002</v>
      </c>
      <c r="E1265" s="2">
        <v>0</v>
      </c>
      <c r="F1265" s="2">
        <v>0</v>
      </c>
      <c r="G1265" s="3">
        <f t="shared" si="38"/>
        <v>5569126.4172</v>
      </c>
      <c r="H1265" s="3">
        <f t="shared" si="41"/>
        <v>0.29999999981373549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10354658.16</v>
      </c>
      <c r="D1266" s="2">
        <f>BILANCA!E262</f>
        <v>13211368.970000001</v>
      </c>
      <c r="E1266" s="2">
        <v>0</v>
      </c>
      <c r="F1266" s="2">
        <v>0</v>
      </c>
      <c r="G1266" s="3">
        <f t="shared" si="38"/>
        <v>9415013.4016000014</v>
      </c>
      <c r="H1266" s="3">
        <f t="shared" si="41"/>
        <v>0.18999999947845936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263345.90000000002</v>
      </c>
      <c r="D1278" s="2">
        <f>BILANCA!E274</f>
        <v>548254</v>
      </c>
      <c r="E1278" s="2">
        <v>0</v>
      </c>
      <c r="F1278" s="2">
        <v>0</v>
      </c>
      <c r="G1278" s="3">
        <f t="shared" si="38"/>
        <v>364440.84520000004</v>
      </c>
      <c r="H1278" s="3">
        <f t="shared" si="41"/>
        <v>9.9999999976716936E-2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298.39</v>
      </c>
      <c r="D1290" s="2">
        <f>BILANCA!E286</f>
        <v>377.83</v>
      </c>
      <c r="E1290" s="2">
        <v>0</v>
      </c>
      <c r="F1290" s="2">
        <v>0</v>
      </c>
      <c r="G1290" s="3">
        <f t="shared" si="48"/>
        <v>295.13400000000001</v>
      </c>
      <c r="H1290" s="3">
        <f t="shared" si="49"/>
        <v>0.56000000000000227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94008.8</v>
      </c>
      <c r="D1291" s="2">
        <f>BILANCA!E287</f>
        <v>260185.9</v>
      </c>
      <c r="E1291" s="2">
        <v>0</v>
      </c>
      <c r="F1291" s="2">
        <v>0</v>
      </c>
      <c r="G1291" s="3">
        <f t="shared" si="48"/>
        <v>172640.9486</v>
      </c>
      <c r="H1291" s="3">
        <f t="shared" si="49"/>
        <v>0.30000000000291038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80343.28</v>
      </c>
      <c r="D1292" s="2">
        <f>BILANCA!E288</f>
        <v>157142.51999999999</v>
      </c>
      <c r="E1292" s="2">
        <v>0</v>
      </c>
      <c r="F1292" s="2">
        <v>0</v>
      </c>
      <c r="G1292" s="3">
        <f t="shared" si="48"/>
        <v>111285.18623999998</v>
      </c>
      <c r="H1292" s="3">
        <f t="shared" si="49"/>
        <v>0.76000000000931323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88695.43</v>
      </c>
      <c r="D1293" s="2">
        <f>BILANCA!E289</f>
        <v>130547.75</v>
      </c>
      <c r="E1293" s="2">
        <v>0</v>
      </c>
      <c r="F1293" s="2">
        <v>0</v>
      </c>
      <c r="G1293" s="3">
        <f t="shared" si="48"/>
        <v>98990.83318999999</v>
      </c>
      <c r="H1293" s="3">
        <f t="shared" si="49"/>
        <v>0.67999999999301508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722592.33</v>
      </c>
      <c r="D1301" s="2">
        <f>BILANCA!E297</f>
        <v>8149781.0199999996</v>
      </c>
      <c r="E1301" s="2">
        <v>0</v>
      </c>
      <c r="F1301" s="2">
        <v>0</v>
      </c>
      <c r="G1301" s="3">
        <f t="shared" si="38"/>
        <v>4953446.9216699991</v>
      </c>
      <c r="H1301" s="3">
        <f t="shared" si="41"/>
        <v>0.34999999951105565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722592.33</v>
      </c>
      <c r="D1302" s="2">
        <f>BILANCA!E298</f>
        <v>8149781.0199999996</v>
      </c>
      <c r="E1302" s="2">
        <v>0</v>
      </c>
      <c r="F1302" s="2">
        <v>0</v>
      </c>
      <c r="G1302" s="3">
        <f t="shared" si="38"/>
        <v>4970469.0760399997</v>
      </c>
      <c r="H1302" s="3">
        <f t="shared" si="41"/>
        <v>0.34999999951105565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189492.3</v>
      </c>
      <c r="D1305" s="2">
        <f>BILANCA!E302</f>
        <v>414931.45</v>
      </c>
      <c r="E1305" s="2">
        <v>0</v>
      </c>
      <c r="F1305" s="2">
        <v>0</v>
      </c>
      <c r="G1305" s="3">
        <f t="shared" si="38"/>
        <v>300709.78399999999</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169410.41</v>
      </c>
      <c r="D1306" s="2">
        <f>BILANCA!E303</f>
        <v>232150.47</v>
      </c>
      <c r="E1306" s="2">
        <v>0</v>
      </c>
      <c r="F1306" s="2">
        <v>0</v>
      </c>
      <c r="G1306" s="3">
        <f t="shared" si="38"/>
        <v>187578.55960000001</v>
      </c>
      <c r="H1306" s="3">
        <f t="shared" si="41"/>
        <v>0.88000000000465661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5891.52</v>
      </c>
      <c r="D1308" s="2">
        <f>BILANCA!E305</f>
        <v>5891.52</v>
      </c>
      <c r="E1308" s="2">
        <v>0</v>
      </c>
      <c r="F1308" s="2">
        <v>0</v>
      </c>
      <c r="G1308" s="3">
        <f t="shared" ref="G1308:G1581" si="52">B1308/1000*C1308+B1308/500*D1308</f>
        <v>5267.0188800000005</v>
      </c>
      <c r="H1308" s="3">
        <f t="shared" si="41"/>
        <v>0.95999999999912689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1618.16</v>
      </c>
      <c r="D1311" s="2">
        <f>BILANCA!E308</f>
        <v>5139.2700000000004</v>
      </c>
      <c r="E1311" s="2">
        <v>0</v>
      </c>
      <c r="F1311" s="2">
        <v>0</v>
      </c>
      <c r="G1311" s="3">
        <f t="shared" si="52"/>
        <v>3580.9067</v>
      </c>
      <c r="H1311" s="3">
        <f t="shared" si="41"/>
        <v>0.43000000000051841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8260.34</v>
      </c>
      <c r="D1312" s="2">
        <f>BILANCA!E309</f>
        <v>6805.5</v>
      </c>
      <c r="E1312" s="2">
        <v>0</v>
      </c>
      <c r="F1312" s="2">
        <v>0</v>
      </c>
      <c r="G1312" s="3">
        <f t="shared" si="52"/>
        <v>6605.1446799999994</v>
      </c>
      <c r="H1312" s="3">
        <f t="shared" si="41"/>
        <v>0.84000000000014552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907866.66</v>
      </c>
      <c r="D1339" s="2">
        <f>BILANCA!E336</f>
        <v>1347115.49</v>
      </c>
      <c r="E1339" s="2">
        <v>0</v>
      </c>
      <c r="F1339" s="2">
        <v>0</v>
      </c>
      <c r="G1339" s="3">
        <f t="shared" si="52"/>
        <v>1185090.12356</v>
      </c>
      <c r="H1339" s="3">
        <f t="shared" si="41"/>
        <v>0.82999999995809048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1394597.37</v>
      </c>
      <c r="D1340" s="2">
        <f>BILANCA!E337</f>
        <v>1478477.78</v>
      </c>
      <c r="E1340" s="2">
        <v>0</v>
      </c>
      <c r="F1340" s="2">
        <v>0</v>
      </c>
      <c r="G1340" s="3">
        <f t="shared" si="52"/>
        <v>1436012.4669000001</v>
      </c>
      <c r="H1340" s="3">
        <f t="shared" si="41"/>
        <v>0.59000000008381903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193060.32</v>
      </c>
      <c r="D1341" s="2">
        <f>BILANCA!E338</f>
        <v>7994.75</v>
      </c>
      <c r="E1341" s="2">
        <v>0</v>
      </c>
      <c r="F1341" s="2">
        <v>0</v>
      </c>
      <c r="G1341" s="3">
        <f t="shared" si="52"/>
        <v>69195.490420000002</v>
      </c>
      <c r="H1341" s="3">
        <f t="shared" si="41"/>
        <v>0.57000000000698492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24641.81</v>
      </c>
      <c r="D1342" s="2">
        <f>BILANCA!E339</f>
        <v>2017835.73</v>
      </c>
      <c r="E1342" s="2">
        <v>0</v>
      </c>
      <c r="F1342" s="2">
        <v>0</v>
      </c>
      <c r="G1342" s="3">
        <f t="shared" si="52"/>
        <v>1348024.0056400001</v>
      </c>
      <c r="H1342" s="3">
        <f t="shared" si="41"/>
        <v>0.46000000001731678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225.84</v>
      </c>
      <c r="D1347" s="2">
        <f>BILANCA!E344</f>
        <v>225.84</v>
      </c>
      <c r="E1347" s="2">
        <v>0</v>
      </c>
      <c r="F1347" s="2">
        <v>0</v>
      </c>
      <c r="G1347" s="3">
        <f t="shared" si="52"/>
        <v>228.32424</v>
      </c>
      <c r="H1347" s="3">
        <f t="shared" si="41"/>
        <v>0.31999999999999318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13569749.02</v>
      </c>
      <c r="D1368" s="2">
        <f>BILANCA!E365</f>
        <v>18118805.899999999</v>
      </c>
      <c r="E1368" s="2">
        <v>0</v>
      </c>
      <c r="F1368" s="2">
        <v>0</v>
      </c>
      <c r="G1368" s="3">
        <f t="shared" si="57"/>
        <v>17831035.173559997</v>
      </c>
      <c r="H1368" s="3">
        <f t="shared" si="58"/>
        <v>0.12000000104308128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8904.2199999999993</v>
      </c>
      <c r="D1370" s="2">
        <f>BILANCA!E367</f>
        <v>10704.22</v>
      </c>
      <c r="E1370" s="2">
        <v>0</v>
      </c>
      <c r="F1370" s="2">
        <v>0</v>
      </c>
      <c r="G1370" s="3">
        <f t="shared" si="57"/>
        <v>10912.5576</v>
      </c>
      <c r="H1370" s="3">
        <f t="shared" si="58"/>
        <v>0.43999999999869033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315242</v>
      </c>
      <c r="E1394" s="2">
        <v>0</v>
      </c>
      <c r="F1394" s="2">
        <v>0</v>
      </c>
      <c r="G1394" s="3">
        <f t="shared" si="61"/>
        <v>242105.856</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722592.33</v>
      </c>
      <c r="D1395" s="2">
        <f>BILANCA!E392</f>
        <v>530746.47</v>
      </c>
      <c r="E1395" s="2">
        <v>0</v>
      </c>
      <c r="F1395" s="2">
        <v>0</v>
      </c>
      <c r="G1395" s="3">
        <f t="shared" si="61"/>
        <v>686872.82895</v>
      </c>
      <c r="H1395" s="3">
        <f t="shared" si="62"/>
        <v>0.79999999993015081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3654898.96</v>
      </c>
      <c r="E1396" s="2">
        <v>0</v>
      </c>
      <c r="F1396" s="2">
        <v>0</v>
      </c>
      <c r="G1396" s="3">
        <f t="shared" si="61"/>
        <v>2821581.99712</v>
      </c>
      <c r="H1396" s="3">
        <f t="shared" si="62"/>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3648893.59</v>
      </c>
      <c r="E1397" s="2">
        <v>0</v>
      </c>
      <c r="F1397" s="2">
        <v>0</v>
      </c>
      <c r="G1397" s="3">
        <f t="shared" si="61"/>
        <v>2824243.6386600002</v>
      </c>
      <c r="H1397" s="3">
        <f t="shared" si="62"/>
        <v>0.41000000014901161</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16215194.15</v>
      </c>
      <c r="D1485" s="2">
        <f>'RAS-funkcijski'!E89</f>
        <v>20265723.100000001</v>
      </c>
      <c r="E1485" s="2">
        <v>0</v>
      </c>
      <c r="F1485" s="2">
        <v>0</v>
      </c>
      <c r="G1485" s="3">
        <f t="shared" si="52"/>
        <v>4823464.4297500011</v>
      </c>
      <c r="H1485" s="3">
        <f t="shared" si="63"/>
        <v>0.25000000186264515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16215194.15</v>
      </c>
      <c r="D1495" s="2">
        <f>'RAS-funkcijski'!E99</f>
        <v>20265723.100000001</v>
      </c>
      <c r="E1495" s="2">
        <v>0</v>
      </c>
      <c r="F1495" s="2">
        <v>0</v>
      </c>
      <c r="G1495" s="3">
        <f t="shared" si="52"/>
        <v>5390930.8332500001</v>
      </c>
      <c r="H1495" s="3">
        <f t="shared" si="63"/>
        <v>0.25000000186264515</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16215194.15</v>
      </c>
      <c r="D1496" s="2">
        <f>'RAS-funkcijski'!E100</f>
        <v>20265723.100000001</v>
      </c>
      <c r="E1496" s="2">
        <v>0</v>
      </c>
      <c r="F1496" s="2">
        <v>0</v>
      </c>
      <c r="G1496" s="3">
        <f t="shared" si="52"/>
        <v>5447677.4736000001</v>
      </c>
      <c r="H1496" s="3">
        <f t="shared" si="63"/>
        <v>0.25000000186264515</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16215194.15</v>
      </c>
      <c r="D1537" s="14">
        <f>'RAS-funkcijski'!E141</f>
        <v>20265723.100000001</v>
      </c>
      <c r="E1537" s="14">
        <v>0</v>
      </c>
      <c r="F1537" s="14">
        <v>0</v>
      </c>
      <c r="G1537" s="15">
        <f t="shared" si="52"/>
        <v>7774289.7279500011</v>
      </c>
      <c r="H1537" s="15">
        <f t="shared" si="63"/>
        <v>0.25000000186264515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815597.25</v>
      </c>
      <c r="E1538" s="7">
        <v>0</v>
      </c>
      <c r="F1538" s="7">
        <v>0</v>
      </c>
      <c r="G1538" s="8">
        <f t="shared" si="52"/>
        <v>1631.1945000000001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811830.74</v>
      </c>
      <c r="E1539" s="2">
        <v>0</v>
      </c>
      <c r="F1539" s="2">
        <v>0</v>
      </c>
      <c r="G1539" s="3">
        <f t="shared" si="52"/>
        <v>3247.32296</v>
      </c>
      <c r="H1539" s="3">
        <f t="shared" si="63"/>
        <v>0.26000000000931323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744305.04</v>
      </c>
      <c r="E1540" s="2">
        <v>0</v>
      </c>
      <c r="F1540" s="2">
        <v>0</v>
      </c>
      <c r="G1540" s="3">
        <f t="shared" si="52"/>
        <v>4465.8302400000002</v>
      </c>
      <c r="H1540" s="3">
        <f t="shared" si="63"/>
        <v>4.0000000037252903E-2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744305.04</v>
      </c>
      <c r="E1541" s="2">
        <v>0</v>
      </c>
      <c r="F1541" s="2">
        <v>0</v>
      </c>
      <c r="G1541" s="3">
        <f t="shared" si="52"/>
        <v>5954.4403200000006</v>
      </c>
      <c r="H1541" s="3">
        <f t="shared" si="63"/>
        <v>4.0000000037252903E-2</v>
      </c>
      <c r="I1541" s="11">
        <f t="shared" ref="I1541:I1546" si="64">G1541*H1541</f>
        <v>238.17761302182021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67525.7</v>
      </c>
      <c r="E1547" s="2">
        <v>0</v>
      </c>
      <c r="F1547" s="2">
        <v>0</v>
      </c>
      <c r="G1547" s="3">
        <f t="shared" si="52"/>
        <v>1350.5139999999999</v>
      </c>
      <c r="H1547" s="3">
        <f t="shared" si="63"/>
        <v>0.30000000000291038</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67525.7</v>
      </c>
      <c r="E1553" s="2">
        <v>0</v>
      </c>
      <c r="F1553" s="2">
        <v>0</v>
      </c>
      <c r="G1553" s="3">
        <f t="shared" si="52"/>
        <v>2160.8224</v>
      </c>
      <c r="H1553" s="3">
        <f t="shared" si="63"/>
        <v>0.30000000000291038</v>
      </c>
      <c r="I1553" s="11">
        <f t="shared" si="65"/>
        <v>648.2467200062888</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3766.51</v>
      </c>
      <c r="E1555" s="2">
        <v>0</v>
      </c>
      <c r="F1555" s="2">
        <v>0</v>
      </c>
      <c r="G1555" s="3">
        <f t="shared" si="52"/>
        <v>135.59435999999999</v>
      </c>
      <c r="H1555" s="3">
        <f t="shared" si="63"/>
        <v>0.48999999999978172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3766.51</v>
      </c>
      <c r="E1556" s="2">
        <v>0</v>
      </c>
      <c r="F1556" s="2">
        <v>0</v>
      </c>
      <c r="G1556" s="3">
        <f t="shared" si="52"/>
        <v>143.12738000000002</v>
      </c>
      <c r="H1556" s="3">
        <f t="shared" si="63"/>
        <v>0.48999999999978172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3766.51</v>
      </c>
      <c r="E1557" s="2">
        <v>0</v>
      </c>
      <c r="F1557" s="2">
        <v>0</v>
      </c>
      <c r="G1557" s="3">
        <f t="shared" si="52"/>
        <v>150.66040000000001</v>
      </c>
      <c r="H1557" s="3">
        <f t="shared" si="63"/>
        <v>0.48999999999978172</v>
      </c>
      <c r="I1557" s="11">
        <f t="shared" ref="I1557:I1562" si="66">G1557*H1557</f>
        <v>73.823595999967125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16098819.4</v>
      </c>
      <c r="D1582" s="7"/>
      <c r="E1582" s="7">
        <v>0</v>
      </c>
      <c r="F1582" s="7">
        <v>0</v>
      </c>
      <c r="G1582" s="8">
        <f t="shared" ref="G1582:G1686" si="70">B1582/1000*C1582</f>
        <v>16098.8194</v>
      </c>
      <c r="H1582" s="8">
        <f t="shared" ref="H1582:H1686" si="71">ABS(C1582-ROUND(C1582,0))</f>
        <v>0.40000000037252903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31627370.600000001</v>
      </c>
      <c r="D1583" s="2">
        <v>0</v>
      </c>
      <c r="E1583" s="2">
        <v>0</v>
      </c>
      <c r="F1583" s="2">
        <v>0</v>
      </c>
      <c r="G1583" s="3">
        <f t="shared" si="70"/>
        <v>63254.741200000004</v>
      </c>
      <c r="H1583" s="3">
        <f t="shared" si="71"/>
        <v>0.39999999850988388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16433299.640000001</v>
      </c>
      <c r="D1585" s="2">
        <v>0</v>
      </c>
      <c r="E1585" s="2">
        <v>0</v>
      </c>
      <c r="F1585" s="2">
        <v>0</v>
      </c>
      <c r="G1585" s="3">
        <f t="shared" si="70"/>
        <v>65733.198560000004</v>
      </c>
      <c r="H1585" s="3">
        <f t="shared" si="71"/>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10618729.310000001</v>
      </c>
      <c r="D1586" s="2">
        <v>0</v>
      </c>
      <c r="E1586" s="2">
        <v>0</v>
      </c>
      <c r="F1586" s="2">
        <v>0</v>
      </c>
      <c r="G1586" s="3">
        <f t="shared" si="70"/>
        <v>53093.646550000005</v>
      </c>
      <c r="H1586" s="3">
        <f t="shared" si="71"/>
        <v>0.31000000052154064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5724143.3399999999</v>
      </c>
      <c r="D1587" s="2">
        <v>0</v>
      </c>
      <c r="E1587" s="2">
        <v>0</v>
      </c>
      <c r="F1587" s="2">
        <v>0</v>
      </c>
      <c r="G1587" s="3">
        <f t="shared" si="70"/>
        <v>34344.86004</v>
      </c>
      <c r="H1587" s="3">
        <f t="shared" si="71"/>
        <v>0.33999999985098839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76397.67</v>
      </c>
      <c r="D1588" s="2">
        <v>0</v>
      </c>
      <c r="E1588" s="2">
        <v>0</v>
      </c>
      <c r="F1588" s="2">
        <v>0</v>
      </c>
      <c r="G1588" s="3">
        <f t="shared" si="70"/>
        <v>534.78368999999998</v>
      </c>
      <c r="H1588" s="3">
        <f t="shared" si="71"/>
        <v>0.33000000000174623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14029.32</v>
      </c>
      <c r="D1592" s="2">
        <v>0</v>
      </c>
      <c r="E1592" s="2">
        <v>0</v>
      </c>
      <c r="F1592" s="2">
        <v>0</v>
      </c>
      <c r="G1592" s="3">
        <f t="shared" si="70"/>
        <v>154.32252</v>
      </c>
      <c r="H1592" s="3">
        <f t="shared" si="71"/>
        <v>0.31999999999970896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2856710.81</v>
      </c>
      <c r="D1594" s="2">
        <v>0</v>
      </c>
      <c r="E1594" s="2">
        <v>0</v>
      </c>
      <c r="F1594" s="2">
        <v>0</v>
      </c>
      <c r="G1594" s="3">
        <f t="shared" si="70"/>
        <v>37137.240529999995</v>
      </c>
      <c r="H1594" s="3">
        <f t="shared" si="71"/>
        <v>0.18999999994412065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12337360.15</v>
      </c>
      <c r="D1601" s="2">
        <v>0</v>
      </c>
      <c r="E1601" s="2">
        <v>0</v>
      </c>
      <c r="F1601" s="2">
        <v>0</v>
      </c>
      <c r="G1601" s="3">
        <f>B1601/1000*C1601</f>
        <v>246747.20300000001</v>
      </c>
      <c r="H1601" s="3">
        <f>ABS(C1601-ROUND(C1601,0))</f>
        <v>0.15000000037252903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24745256.129999999</v>
      </c>
      <c r="D1602" s="2">
        <v>0</v>
      </c>
      <c r="E1602" s="2">
        <v>0</v>
      </c>
      <c r="F1602" s="2">
        <v>0</v>
      </c>
      <c r="G1602" s="3">
        <f t="shared" si="70"/>
        <v>519650.37873</v>
      </c>
      <c r="H1602" s="3">
        <f t="shared" si="71"/>
        <v>0.12999999895691872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16958752.859999999</v>
      </c>
      <c r="D1604" s="2">
        <v>0</v>
      </c>
      <c r="E1604" s="2">
        <v>0</v>
      </c>
      <c r="F1604" s="2">
        <v>0</v>
      </c>
      <c r="G1604" s="3">
        <f t="shared" si="70"/>
        <v>390051.31578</v>
      </c>
      <c r="H1604" s="3">
        <f t="shared" si="71"/>
        <v>0.14000000059604645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10550723.289999999</v>
      </c>
      <c r="D1605" s="2">
        <v>0</v>
      </c>
      <c r="E1605" s="2">
        <v>0</v>
      </c>
      <c r="F1605" s="2">
        <v>0</v>
      </c>
      <c r="G1605" s="3">
        <f t="shared" si="70"/>
        <v>253217.35895999998</v>
      </c>
      <c r="H1605" s="3">
        <f t="shared" si="71"/>
        <v>0.28999999910593033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5277200.32</v>
      </c>
      <c r="D1606" s="2">
        <v>0</v>
      </c>
      <c r="E1606" s="2">
        <v>0</v>
      </c>
      <c r="F1606" s="2">
        <v>0</v>
      </c>
      <c r="G1606" s="3">
        <f t="shared" si="70"/>
        <v>131930.008</v>
      </c>
      <c r="H1606" s="3">
        <f t="shared" si="71"/>
        <v>0.32000000029802322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68217.47</v>
      </c>
      <c r="D1607" s="2">
        <v>0</v>
      </c>
      <c r="E1607" s="2">
        <v>0</v>
      </c>
      <c r="F1607" s="2">
        <v>0</v>
      </c>
      <c r="G1607" s="3">
        <f t="shared" si="70"/>
        <v>1773.6542199999999</v>
      </c>
      <c r="H1607" s="3">
        <f t="shared" si="71"/>
        <v>0.47000000000116415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14029.32</v>
      </c>
      <c r="D1611" s="2">
        <v>0</v>
      </c>
      <c r="E1611" s="2">
        <v>0</v>
      </c>
      <c r="F1611" s="2">
        <v>0</v>
      </c>
      <c r="G1611" s="3">
        <f t="shared" si="70"/>
        <v>420.87959999999998</v>
      </c>
      <c r="H1611" s="3">
        <f t="shared" si="71"/>
        <v>0.31999999999970896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1048582.46</v>
      </c>
      <c r="D1612" s="2">
        <v>0</v>
      </c>
      <c r="E1612" s="2">
        <v>0</v>
      </c>
      <c r="F1612" s="2">
        <v>0</v>
      </c>
      <c r="G1612" s="3">
        <f t="shared" si="70"/>
        <v>32506.056259999998</v>
      </c>
      <c r="H1612" s="3">
        <f t="shared" si="71"/>
        <v>0.4599999999627471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7786503.2699999996</v>
      </c>
      <c r="D1620" s="2">
        <v>0</v>
      </c>
      <c r="E1620" s="2">
        <v>0</v>
      </c>
      <c r="F1620" s="2">
        <v>0</v>
      </c>
      <c r="G1620" s="3">
        <f>B1620/1000*C1620</f>
        <v>303673.62753</v>
      </c>
      <c r="H1620" s="3">
        <f>ABS(C1620-ROUND(C1620,0))</f>
        <v>0.26999999955296516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22980933.870000001</v>
      </c>
      <c r="D1621" s="2">
        <v>0</v>
      </c>
      <c r="E1621" s="2">
        <v>0</v>
      </c>
      <c r="F1621" s="2">
        <v>0</v>
      </c>
      <c r="G1621" s="3">
        <f t="shared" si="70"/>
        <v>919237.35480000009</v>
      </c>
      <c r="H1621" s="3">
        <f t="shared" si="71"/>
        <v>0.12999999895691872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1357795.1</v>
      </c>
      <c r="D1622" s="2">
        <v>0</v>
      </c>
      <c r="E1622" s="2">
        <v>0</v>
      </c>
      <c r="F1622" s="2">
        <v>0</v>
      </c>
      <c r="G1622" s="3">
        <f t="shared" si="70"/>
        <v>55669.599100000007</v>
      </c>
      <c r="H1622" s="3">
        <f t="shared" si="71"/>
        <v>0.10000000009313226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1349800.35</v>
      </c>
      <c r="D1628" s="2">
        <v>0</v>
      </c>
      <c r="E1628" s="2">
        <v>0</v>
      </c>
      <c r="F1628" s="2">
        <v>0</v>
      </c>
      <c r="G1628" s="3">
        <f t="shared" si="70"/>
        <v>63440.616450000001</v>
      </c>
      <c r="H1628" s="3">
        <f t="shared" si="71"/>
        <v>0.35000000009313226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1328225.8400000001</v>
      </c>
      <c r="D1634" s="2">
        <v>0</v>
      </c>
      <c r="E1634" s="2">
        <v>0</v>
      </c>
      <c r="F1634" s="2">
        <v>0</v>
      </c>
      <c r="G1634" s="3">
        <f t="shared" si="70"/>
        <v>70395.969519999999</v>
      </c>
      <c r="H1634" s="3">
        <f t="shared" si="71"/>
        <v>0.15999999991618097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562169.26</v>
      </c>
      <c r="D1635" s="2">
        <v>0</v>
      </c>
      <c r="E1635" s="2">
        <v>0</v>
      </c>
      <c r="F1635" s="2">
        <v>0</v>
      </c>
      <c r="G1635" s="3">
        <f t="shared" si="70"/>
        <v>30357.140039999998</v>
      </c>
      <c r="H1635" s="3">
        <f t="shared" si="71"/>
        <v>0.26000000000931323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700395.55</v>
      </c>
      <c r="D1636" s="2">
        <v>0</v>
      </c>
      <c r="E1636" s="2">
        <v>0</v>
      </c>
      <c r="F1636" s="2">
        <v>0</v>
      </c>
      <c r="G1636" s="3">
        <f t="shared" si="70"/>
        <v>38521.755250000002</v>
      </c>
      <c r="H1636" s="3">
        <f t="shared" si="71"/>
        <v>0.44999999995343387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65512.28</v>
      </c>
      <c r="D1637" s="2">
        <v>0</v>
      </c>
      <c r="E1637" s="2">
        <v>0</v>
      </c>
      <c r="F1637" s="2">
        <v>0</v>
      </c>
      <c r="G1637" s="3">
        <f t="shared" si="70"/>
        <v>3668.68768</v>
      </c>
      <c r="H1637" s="3">
        <f t="shared" si="71"/>
        <v>0.27999999999883585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148.75</v>
      </c>
      <c r="D1638" s="2">
        <v>0</v>
      </c>
      <c r="E1638" s="2">
        <v>0</v>
      </c>
      <c r="F1638" s="2">
        <v>0</v>
      </c>
      <c r="G1638" s="3">
        <f t="shared" si="70"/>
        <v>8.4787499999999998</v>
      </c>
      <c r="H1638" s="3">
        <f t="shared" si="71"/>
        <v>0.25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21574.510000000002</v>
      </c>
      <c r="D1639" s="2">
        <v>0</v>
      </c>
      <c r="E1639" s="2">
        <v>0</v>
      </c>
      <c r="F1639" s="2">
        <v>0</v>
      </c>
      <c r="G1639" s="3">
        <f t="shared" si="70"/>
        <v>1251.3215800000003</v>
      </c>
      <c r="H1639" s="3">
        <f t="shared" si="71"/>
        <v>0.48999999999796273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3530.5</v>
      </c>
      <c r="D1640" s="2">
        <v>0</v>
      </c>
      <c r="E1640" s="2">
        <v>0</v>
      </c>
      <c r="F1640" s="2">
        <v>0</v>
      </c>
      <c r="G1640" s="3">
        <f t="shared" si="70"/>
        <v>208.29949999999999</v>
      </c>
      <c r="H1640" s="3">
        <f t="shared" si="71"/>
        <v>0.5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7591.82</v>
      </c>
      <c r="D1641" s="2">
        <v>0</v>
      </c>
      <c r="E1641" s="2">
        <v>0</v>
      </c>
      <c r="F1641" s="2">
        <v>0</v>
      </c>
      <c r="G1641" s="3">
        <f t="shared" si="70"/>
        <v>455.50919999999996</v>
      </c>
      <c r="H1641" s="3">
        <f t="shared" si="71"/>
        <v>0.18000000000029104</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10452.19</v>
      </c>
      <c r="D1642" s="2">
        <v>0</v>
      </c>
      <c r="E1642" s="2">
        <v>0</v>
      </c>
      <c r="F1642" s="2">
        <v>0</v>
      </c>
      <c r="G1642" s="3">
        <f t="shared" si="70"/>
        <v>637.58359000000007</v>
      </c>
      <c r="H1642" s="3">
        <f t="shared" si="71"/>
        <v>0.19000000000050932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7994.75</v>
      </c>
      <c r="D1669" s="2">
        <v>0</v>
      </c>
      <c r="E1669" s="2">
        <v>0</v>
      </c>
      <c r="F1669" s="2">
        <v>0</v>
      </c>
      <c r="G1669" s="3">
        <f t="shared" si="70"/>
        <v>703.53800000000001</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7994.75</v>
      </c>
      <c r="D1670" s="2">
        <v>0</v>
      </c>
      <c r="E1670" s="2">
        <v>0</v>
      </c>
      <c r="F1670" s="2">
        <v>0</v>
      </c>
      <c r="G1670" s="3">
        <f t="shared" si="70"/>
        <v>711.53274999999996</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21623138.77</v>
      </c>
      <c r="D1681" s="2">
        <v>0</v>
      </c>
      <c r="E1681" s="2">
        <v>0</v>
      </c>
      <c r="F1681" s="2">
        <v>0</v>
      </c>
      <c r="G1681" s="3">
        <f t="shared" si="70"/>
        <v>2162313.8769999999</v>
      </c>
      <c r="H1681" s="3">
        <f t="shared" si="71"/>
        <v>0.23000000044703484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1475792.92</v>
      </c>
      <c r="D1683" s="2">
        <v>0</v>
      </c>
      <c r="E1683" s="2">
        <v>0</v>
      </c>
      <c r="F1683" s="2">
        <v>0</v>
      </c>
      <c r="G1683" s="3">
        <f t="shared" si="70"/>
        <v>150530.87783999997</v>
      </c>
      <c r="H1683" s="3">
        <f t="shared" si="71"/>
        <v>8.0000000074505806E-2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2017835.73</v>
      </c>
      <c r="D1684" s="2">
        <v>0</v>
      </c>
      <c r="E1684" s="2">
        <v>0</v>
      </c>
      <c r="F1684" s="2">
        <v>0</v>
      </c>
      <c r="G1684" s="3">
        <f t="shared" si="70"/>
        <v>207837.08018999998</v>
      </c>
      <c r="H1684" s="3">
        <f t="shared" si="71"/>
        <v>0.27000000001862645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18129510.120000001</v>
      </c>
      <c r="D1686" s="14">
        <v>0</v>
      </c>
      <c r="E1686" s="14">
        <v>0</v>
      </c>
      <c r="F1686" s="14">
        <v>0</v>
      </c>
      <c r="G1686" s="15">
        <f t="shared" si="70"/>
        <v>1903598.5626000001</v>
      </c>
      <c r="H1686" s="15">
        <f t="shared" si="71"/>
        <v>0.12000000104308128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26635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11059146.6</v>
      </c>
      <c r="I17" s="275">
        <f>'PR-RAS'!E6</f>
        <v>12775050.510000002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15223894.82</v>
      </c>
      <c r="I18" s="275">
        <f>'PR-RAS'!E152</f>
        <v>17409012.289999999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14476164.16</v>
      </c>
      <c r="I20" s="275">
        <f>'PR-RAS'!E650</f>
        <v>21966836.749999996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9854761.5900000017</v>
      </c>
      <c r="I22" s="275">
        <f>BILANCA!E7</f>
        <v>12157283.309999999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1119633.06</v>
      </c>
      <c r="I23" s="275">
        <f>BILANCA!E69</f>
        <v>597526.75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16110550.200000001</v>
      </c>
      <c r="I24" s="275">
        <f>BILANCA!E177</f>
        <v>22992667.77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-5136155.5499999989</v>
      </c>
      <c r="I25" s="275">
        <f>BILANCA!E251</f>
        <v>-10237857.710000001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16215194.15</v>
      </c>
      <c r="I31" s="275">
        <f>'RAS-funkcijski'!E141</f>
        <v>20265723.100000001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815597.25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3766.51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16098819.4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22980933.870000001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1357795.1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21623138.77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11059146.6</v>
      </c>
      <c r="E6" s="60">
        <f>E7+E43+E49+E82+E106+E125+E134+E140</f>
        <v>12775050.510000002</v>
      </c>
      <c r="F6" s="45">
        <f t="shared" ref="F6:F132" si="0">IF(D6&lt;&gt;0,IF(E6/D6&gt;=100,"&gt;&gt;100",E6/D6*100),"-")</f>
        <v>115.51569910466692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1191920.5799999998</v>
      </c>
      <c r="E49" s="60">
        <f>E50+E53+E58+E61+E64+E68+E71+E74+E77</f>
        <v>497819.51</v>
      </c>
      <c r="F49" s="45">
        <f t="shared" si="0"/>
        <v>41.766164487234555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1092628.92</v>
      </c>
      <c r="E61" s="60">
        <f t="shared" si="10"/>
        <v>333050</v>
      </c>
      <c r="F61" s="45">
        <f t="shared" si="0"/>
        <v>30.481528898210019</v>
      </c>
    </row>
    <row r="62" spans="1:6" ht="12.75" customHeight="1" x14ac:dyDescent="0.2">
      <c r="A62" s="63">
        <v>6341</v>
      </c>
      <c r="B62" s="65" t="s">
        <v>127</v>
      </c>
      <c r="C62" s="247" t="s">
        <v>128</v>
      </c>
      <c r="D62" s="194">
        <v>1072628.92</v>
      </c>
      <c r="E62" s="194">
        <v>333050</v>
      </c>
      <c r="F62" s="45">
        <f t="shared" si="0"/>
        <v>31.049880698722909</v>
      </c>
    </row>
    <row r="63" spans="1:6" ht="12.75" customHeight="1" x14ac:dyDescent="0.2">
      <c r="A63" s="63">
        <v>6342</v>
      </c>
      <c r="B63" s="65" t="s">
        <v>129</v>
      </c>
      <c r="C63" s="247" t="s">
        <v>130</v>
      </c>
      <c r="D63" s="194">
        <v>20000</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62358.16</v>
      </c>
      <c r="E68" s="60">
        <f t="shared" si="11"/>
        <v>53203.01</v>
      </c>
      <c r="F68" s="45">
        <f t="shared" si="0"/>
        <v>85.318441082931258</v>
      </c>
    </row>
    <row r="69" spans="1:6" ht="12.75" customHeight="1" x14ac:dyDescent="0.2">
      <c r="A69" s="63" t="s">
        <v>141</v>
      </c>
      <c r="B69" s="64" t="s">
        <v>142</v>
      </c>
      <c r="C69" s="247" t="s">
        <v>141</v>
      </c>
      <c r="D69" s="194">
        <v>27358.16</v>
      </c>
      <c r="E69" s="194"/>
      <c r="F69" s="45">
        <f t="shared" si="0"/>
        <v>0</v>
      </c>
    </row>
    <row r="70" spans="1:6" ht="24" x14ac:dyDescent="0.2">
      <c r="A70" s="63" t="s">
        <v>143</v>
      </c>
      <c r="B70" s="64" t="s">
        <v>144</v>
      </c>
      <c r="C70" s="247" t="s">
        <v>143</v>
      </c>
      <c r="D70" s="194">
        <v>35000</v>
      </c>
      <c r="E70" s="194">
        <v>53203.01</v>
      </c>
      <c r="F70" s="45">
        <f t="shared" si="0"/>
        <v>152.0086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36933.5</v>
      </c>
      <c r="E77" s="60">
        <f t="shared" si="14"/>
        <v>111566.5</v>
      </c>
      <c r="F77" s="45">
        <f t="shared" si="0"/>
        <v>302.07399786102047</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36933.5</v>
      </c>
      <c r="E80" s="194">
        <v>111566.5</v>
      </c>
      <c r="F80" s="45">
        <f t="shared" si="0"/>
        <v>302.07399786102047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5464.44</v>
      </c>
      <c r="E82" s="60">
        <f t="shared" si="15"/>
        <v>4020.36</v>
      </c>
      <c r="F82" s="45">
        <f t="shared" si="0"/>
        <v>73.573138327074687</v>
      </c>
    </row>
    <row r="83" spans="1:6" ht="12.75" customHeight="1" x14ac:dyDescent="0.2">
      <c r="A83" s="63">
        <v>641</v>
      </c>
      <c r="B83" s="64" t="s">
        <v>169</v>
      </c>
      <c r="C83" s="247" t="s">
        <v>170</v>
      </c>
      <c r="D83" s="60">
        <f t="shared" ref="D83:E83" si="16">SUM(D84:D90)</f>
        <v>35.119999999999997</v>
      </c>
      <c r="E83" s="60">
        <f t="shared" si="16"/>
        <v>43.25</v>
      </c>
      <c r="F83" s="45">
        <f t="shared" si="0"/>
        <v>123.1492027334852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35.119999999999997</v>
      </c>
      <c r="E85" s="194">
        <v>43.25</v>
      </c>
      <c r="F85" s="45">
        <f t="shared" si="0"/>
        <v>123.1492027334852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5429.32</v>
      </c>
      <c r="E91" s="60">
        <f t="shared" si="17"/>
        <v>3977.11</v>
      </c>
      <c r="F91" s="45">
        <f t="shared" si="0"/>
        <v>73.252451504055756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5429.32</v>
      </c>
      <c r="E93" s="194">
        <v>3977.11</v>
      </c>
      <c r="F93" s="45">
        <f t="shared" si="0"/>
        <v>73.252451504055756</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1043015.26</v>
      </c>
      <c r="E106" s="60">
        <f>E107+E112+E120+E124</f>
        <v>941226.54</v>
      </c>
      <c r="F106" s="45">
        <f t="shared" si="0"/>
        <v>90.240917472290874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1043015.26</v>
      </c>
      <c r="E112" s="60">
        <f t="shared" si="20"/>
        <v>941226.54</v>
      </c>
      <c r="F112" s="45">
        <f t="shared" si="0"/>
        <v>90.240917472290874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1043015.26</v>
      </c>
      <c r="E117" s="194">
        <v>941226.54</v>
      </c>
      <c r="F117" s="45">
        <f t="shared" si="0"/>
        <v>90.240917472290874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227824.31</v>
      </c>
      <c r="E125" s="60">
        <f t="shared" si="22"/>
        <v>265781.76000000001</v>
      </c>
      <c r="F125" s="45">
        <f t="shared" si="0"/>
        <v>116.66084273447377</v>
      </c>
    </row>
    <row r="126" spans="1:6" ht="12.75" customHeight="1" x14ac:dyDescent="0.2">
      <c r="A126" s="63">
        <v>661</v>
      </c>
      <c r="B126" s="65" t="s">
        <v>255</v>
      </c>
      <c r="C126" s="247" t="s">
        <v>256</v>
      </c>
      <c r="D126" s="60">
        <f t="shared" ref="D126:E126" si="23">SUM(D127:D128)</f>
        <v>217096.15</v>
      </c>
      <c r="E126" s="60">
        <f t="shared" si="23"/>
        <v>248726.26</v>
      </c>
      <c r="F126" s="45">
        <f t="shared" si="0"/>
        <v>114.56963193497445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217096.15</v>
      </c>
      <c r="E128" s="194">
        <v>248726.26</v>
      </c>
      <c r="F128" s="45">
        <f t="shared" si="0"/>
        <v>114.56963193497445</v>
      </c>
    </row>
    <row r="129" spans="1:6" ht="36" x14ac:dyDescent="0.2">
      <c r="A129" s="63">
        <v>663</v>
      </c>
      <c r="B129" s="182" t="s">
        <v>261</v>
      </c>
      <c r="C129" s="247" t="s">
        <v>262</v>
      </c>
      <c r="D129" s="60">
        <f t="shared" ref="D129:E129" si="24">SUM(D130:D133)</f>
        <v>10728.16</v>
      </c>
      <c r="E129" s="60">
        <f t="shared" si="24"/>
        <v>17055.5</v>
      </c>
      <c r="F129" s="45">
        <f t="shared" si="0"/>
        <v>158.9787997196164</v>
      </c>
    </row>
    <row r="130" spans="1:6" ht="12.75" customHeight="1" x14ac:dyDescent="0.2">
      <c r="A130" s="63">
        <v>6631</v>
      </c>
      <c r="B130" s="65" t="s">
        <v>263</v>
      </c>
      <c r="C130" s="247" t="s">
        <v>264</v>
      </c>
      <c r="D130" s="194">
        <v>9958.16</v>
      </c>
      <c r="E130" s="194">
        <v>3505.5</v>
      </c>
      <c r="F130" s="45">
        <f t="shared" si="0"/>
        <v>35.202286366156002</v>
      </c>
    </row>
    <row r="131" spans="1:6" ht="12.75" customHeight="1" x14ac:dyDescent="0.2">
      <c r="A131" s="63">
        <v>6632</v>
      </c>
      <c r="B131" s="182" t="s">
        <v>265</v>
      </c>
      <c r="C131" s="247" t="s">
        <v>266</v>
      </c>
      <c r="D131" s="194">
        <v>770</v>
      </c>
      <c r="E131" s="194">
        <v>13550</v>
      </c>
      <c r="F131" s="45">
        <f t="shared" si="0"/>
        <v>1759.7402597402599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8587119.1400000006</v>
      </c>
      <c r="E134" s="60">
        <f t="shared" si="25"/>
        <v>11059363.460000001</v>
      </c>
      <c r="F134" s="45">
        <f t="shared" ref="F134:F229" si="26">IF(D134&lt;&gt;0,IF(E134/D134&gt;=100,"&gt;&gt;100",E134/D134*100),"-")</f>
        <v>128.79014812411231</v>
      </c>
    </row>
    <row r="135" spans="1:6" ht="24" x14ac:dyDescent="0.2">
      <c r="A135" s="63">
        <v>671</v>
      </c>
      <c r="B135" s="182" t="s">
        <v>273</v>
      </c>
      <c r="C135" s="247" t="s">
        <v>274</v>
      </c>
      <c r="D135" s="60">
        <f t="shared" ref="D135:E135" si="27">SUM(D136:D138)</f>
        <v>616029.81000000006</v>
      </c>
      <c r="E135" s="60">
        <f t="shared" si="27"/>
        <v>1949364.3900000001</v>
      </c>
      <c r="F135" s="45">
        <f t="shared" si="26"/>
        <v>316.43994468384574</v>
      </c>
    </row>
    <row r="136" spans="1:6" ht="12.75" customHeight="1" x14ac:dyDescent="0.2">
      <c r="A136" s="63">
        <v>6711</v>
      </c>
      <c r="B136" s="65" t="s">
        <v>275</v>
      </c>
      <c r="C136" s="247" t="s">
        <v>276</v>
      </c>
      <c r="D136" s="194">
        <v>16029.81</v>
      </c>
      <c r="E136" s="194">
        <v>1274489.8400000001</v>
      </c>
      <c r="F136" s="45">
        <f t="shared" si="26"/>
        <v>7950.748262144094</v>
      </c>
    </row>
    <row r="137" spans="1:6" ht="24" x14ac:dyDescent="0.2">
      <c r="A137" s="63">
        <v>6712</v>
      </c>
      <c r="B137" s="182" t="s">
        <v>277</v>
      </c>
      <c r="C137" s="247" t="s">
        <v>278</v>
      </c>
      <c r="D137" s="194">
        <v>600000</v>
      </c>
      <c r="E137" s="194">
        <v>674874.55</v>
      </c>
      <c r="F137" s="45">
        <f t="shared" si="26"/>
        <v>112.47909166666668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7971089.3300000001</v>
      </c>
      <c r="E139" s="194">
        <v>9109999.0700000003</v>
      </c>
      <c r="F139" s="45">
        <f t="shared" si="26"/>
        <v>114.28800622913104</v>
      </c>
    </row>
    <row r="140" spans="1:6" ht="12.75" customHeight="1" x14ac:dyDescent="0.2">
      <c r="A140" s="63">
        <v>68</v>
      </c>
      <c r="B140" s="65" t="s">
        <v>283</v>
      </c>
      <c r="C140" s="247" t="s">
        <v>284</v>
      </c>
      <c r="D140" s="60">
        <f t="shared" ref="D140:E140" si="28">D141+D151</f>
        <v>3802.87</v>
      </c>
      <c r="E140" s="60">
        <f t="shared" si="28"/>
        <v>6838.88</v>
      </c>
      <c r="F140" s="45">
        <f t="shared" si="26"/>
        <v>179.83470378950634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3802.87</v>
      </c>
      <c r="E151" s="194">
        <v>6838.88</v>
      </c>
      <c r="F151" s="45">
        <f t="shared" si="26"/>
        <v>179.83470378950634</v>
      </c>
    </row>
    <row r="152" spans="1:6" ht="12.75" customHeight="1" x14ac:dyDescent="0.2">
      <c r="A152" s="63">
        <v>3</v>
      </c>
      <c r="B152" s="64" t="s">
        <v>307</v>
      </c>
      <c r="C152" s="247" t="s">
        <v>13</v>
      </c>
      <c r="D152" s="60">
        <f>D153+D164+D202+D221+D230+D262+D273</f>
        <v>15223894.82</v>
      </c>
      <c r="E152" s="60">
        <f>E153+E164+E202+E221+E230+E262+E273</f>
        <v>17409012.289999999</v>
      </c>
      <c r="F152" s="45">
        <f t="shared" si="26"/>
        <v>114.35320918750278</v>
      </c>
    </row>
    <row r="153" spans="1:6" ht="12.75" customHeight="1" x14ac:dyDescent="0.2">
      <c r="A153" s="63">
        <v>31</v>
      </c>
      <c r="B153" s="64" t="s">
        <v>308</v>
      </c>
      <c r="C153" s="247" t="s">
        <v>309</v>
      </c>
      <c r="D153" s="60">
        <f t="shared" ref="D153:E153" si="30">D154+D159+D160</f>
        <v>9531575.1500000004</v>
      </c>
      <c r="E153" s="60">
        <f t="shared" si="30"/>
        <v>11153488.969999999</v>
      </c>
      <c r="F153" s="45">
        <f t="shared" si="26"/>
        <v>117.01622024141518</v>
      </c>
    </row>
    <row r="154" spans="1:6" ht="12.75" customHeight="1" x14ac:dyDescent="0.2">
      <c r="A154" s="63">
        <v>311</v>
      </c>
      <c r="B154" s="64" t="s">
        <v>310</v>
      </c>
      <c r="C154" s="247" t="s">
        <v>311</v>
      </c>
      <c r="D154" s="60">
        <f t="shared" ref="D154:E154" si="31">SUM(D155:D158)</f>
        <v>8013813.790000001</v>
      </c>
      <c r="E154" s="60">
        <f t="shared" si="31"/>
        <v>9362797.7699999996</v>
      </c>
      <c r="F154" s="45">
        <f t="shared" si="26"/>
        <v>116.8332334060884</v>
      </c>
    </row>
    <row r="155" spans="1:6" ht="12.75" customHeight="1" x14ac:dyDescent="0.2">
      <c r="A155" s="63">
        <v>3111</v>
      </c>
      <c r="B155" s="64" t="s">
        <v>312</v>
      </c>
      <c r="C155" s="247" t="s">
        <v>313</v>
      </c>
      <c r="D155" s="194">
        <v>7325718.6100000003</v>
      </c>
      <c r="E155" s="194">
        <v>8659348.5399999991</v>
      </c>
      <c r="F155" s="45">
        <f t="shared" si="26"/>
        <v>118.20476598950336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556135.02</v>
      </c>
      <c r="E157" s="194">
        <v>703449.23</v>
      </c>
      <c r="F157" s="45">
        <f t="shared" si="26"/>
        <v>126.48892889356256</v>
      </c>
    </row>
    <row r="158" spans="1:6" ht="12.75" customHeight="1" x14ac:dyDescent="0.2">
      <c r="A158" s="63">
        <v>3114</v>
      </c>
      <c r="B158" s="65" t="s">
        <v>318</v>
      </c>
      <c r="C158" s="247" t="s">
        <v>319</v>
      </c>
      <c r="D158" s="194">
        <v>131960.16</v>
      </c>
      <c r="E158" s="194"/>
      <c r="F158" s="45">
        <f t="shared" si="26"/>
        <v>0</v>
      </c>
    </row>
    <row r="159" spans="1:6" ht="12.75" customHeight="1" x14ac:dyDescent="0.2">
      <c r="A159" s="63">
        <v>312</v>
      </c>
      <c r="B159" s="65" t="s">
        <v>320</v>
      </c>
      <c r="C159" s="247" t="s">
        <v>321</v>
      </c>
      <c r="D159" s="194">
        <v>312895.84999999998</v>
      </c>
      <c r="E159" s="194">
        <v>353441.44</v>
      </c>
      <c r="F159" s="45">
        <f t="shared" si="26"/>
        <v>112.95817442129706</v>
      </c>
    </row>
    <row r="160" spans="1:6" ht="12.75" customHeight="1" x14ac:dyDescent="0.2">
      <c r="A160" s="63">
        <v>313</v>
      </c>
      <c r="B160" s="65" t="s">
        <v>322</v>
      </c>
      <c r="C160" s="247" t="s">
        <v>323</v>
      </c>
      <c r="D160" s="60">
        <f t="shared" ref="D160:E160" si="32">SUM(D161:D163)</f>
        <v>1204865.51</v>
      </c>
      <c r="E160" s="60">
        <f t="shared" si="32"/>
        <v>1437249.76</v>
      </c>
      <c r="F160" s="45">
        <f t="shared" si="26"/>
        <v>119.28715263830567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1204314.75</v>
      </c>
      <c r="E162" s="194">
        <v>1437097.84</v>
      </c>
      <c r="F162" s="45">
        <f t="shared" si="26"/>
        <v>119.32909067168696</v>
      </c>
    </row>
    <row r="163" spans="1:6" ht="12.75" customHeight="1" x14ac:dyDescent="0.2">
      <c r="A163" s="63">
        <v>3133</v>
      </c>
      <c r="B163" s="64" t="s">
        <v>328</v>
      </c>
      <c r="C163" s="247" t="s">
        <v>329</v>
      </c>
      <c r="D163" s="194">
        <v>550.76</v>
      </c>
      <c r="E163" s="194">
        <v>151.91999999999999</v>
      </c>
      <c r="F163" s="45">
        <f t="shared" si="26"/>
        <v>27.58370252015397</v>
      </c>
    </row>
    <row r="164" spans="1:6" ht="12.75" customHeight="1" x14ac:dyDescent="0.2">
      <c r="A164" s="70">
        <v>32</v>
      </c>
      <c r="B164" s="65" t="s">
        <v>330</v>
      </c>
      <c r="C164" s="247" t="s">
        <v>331</v>
      </c>
      <c r="D164" s="60">
        <f>D165+D170+D178+D188+D189+D194</f>
        <v>5508287.3499999987</v>
      </c>
      <c r="E164" s="60">
        <f>E165+E170+E178+E188+E189+E194</f>
        <v>6164843.3200000003</v>
      </c>
      <c r="F164" s="45">
        <f t="shared" si="26"/>
        <v>111.91942119722572</v>
      </c>
    </row>
    <row r="165" spans="1:6" ht="12.75" customHeight="1" x14ac:dyDescent="0.2">
      <c r="A165" s="63">
        <v>321</v>
      </c>
      <c r="B165" s="64" t="s">
        <v>332</v>
      </c>
      <c r="C165" s="247" t="s">
        <v>333</v>
      </c>
      <c r="D165" s="60">
        <f t="shared" ref="D165:E165" si="33">SUM(D166:D169)</f>
        <v>320521.05000000005</v>
      </c>
      <c r="E165" s="60">
        <f t="shared" si="33"/>
        <v>316134.94</v>
      </c>
      <c r="F165" s="45">
        <f t="shared" si="26"/>
        <v>98.63156881583906</v>
      </c>
    </row>
    <row r="166" spans="1:6" ht="12.75" customHeight="1" x14ac:dyDescent="0.2">
      <c r="A166" s="63">
        <v>3211</v>
      </c>
      <c r="B166" s="64" t="s">
        <v>334</v>
      </c>
      <c r="C166" s="247" t="s">
        <v>335</v>
      </c>
      <c r="D166" s="194">
        <v>47210.55</v>
      </c>
      <c r="E166" s="194">
        <v>48055.54</v>
      </c>
      <c r="F166" s="45">
        <f t="shared" si="26"/>
        <v>101.78983299283739</v>
      </c>
    </row>
    <row r="167" spans="1:6" ht="12.75" customHeight="1" x14ac:dyDescent="0.2">
      <c r="A167" s="63">
        <v>3212</v>
      </c>
      <c r="B167" s="64" t="s">
        <v>336</v>
      </c>
      <c r="C167" s="247" t="s">
        <v>337</v>
      </c>
      <c r="D167" s="194">
        <v>252944.16</v>
      </c>
      <c r="E167" s="194">
        <v>230429.6</v>
      </c>
      <c r="F167" s="45">
        <f t="shared" si="26"/>
        <v>91.098999874122413</v>
      </c>
    </row>
    <row r="168" spans="1:6" ht="12.75" customHeight="1" x14ac:dyDescent="0.2">
      <c r="A168" s="63">
        <v>3213</v>
      </c>
      <c r="B168" s="64" t="s">
        <v>338</v>
      </c>
      <c r="C168" s="247" t="s">
        <v>339</v>
      </c>
      <c r="D168" s="194">
        <v>20366.34</v>
      </c>
      <c r="E168" s="194">
        <v>37649.800000000003</v>
      </c>
      <c r="F168" s="45">
        <f t="shared" si="26"/>
        <v>184.86286686758643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2434730.3099999996</v>
      </c>
      <c r="E170" s="60">
        <f t="shared" si="34"/>
        <v>853246.41000000015</v>
      </c>
      <c r="F170" s="45">
        <f t="shared" si="26"/>
        <v>35.044801738226205</v>
      </c>
    </row>
    <row r="171" spans="1:6" ht="12.75" customHeight="1" x14ac:dyDescent="0.2">
      <c r="A171" s="63">
        <v>3221</v>
      </c>
      <c r="B171" s="64" t="s">
        <v>344</v>
      </c>
      <c r="C171" s="247" t="s">
        <v>345</v>
      </c>
      <c r="D171" s="194">
        <v>251127.91</v>
      </c>
      <c r="E171" s="194">
        <v>247382.54</v>
      </c>
      <c r="F171" s="45">
        <f t="shared" si="26"/>
        <v>98.508580746759691</v>
      </c>
    </row>
    <row r="172" spans="1:6" ht="12.75" customHeight="1" x14ac:dyDescent="0.2">
      <c r="A172" s="63">
        <v>3222</v>
      </c>
      <c r="B172" s="64" t="s">
        <v>346</v>
      </c>
      <c r="C172" s="247" t="s">
        <v>347</v>
      </c>
      <c r="D172" s="194">
        <v>1710958.75</v>
      </c>
      <c r="E172" s="194">
        <v>147357.17000000001</v>
      </c>
      <c r="F172" s="45">
        <f t="shared" si="26"/>
        <v>8.61254954276367</v>
      </c>
    </row>
    <row r="173" spans="1:6" ht="12.75" customHeight="1" x14ac:dyDescent="0.2">
      <c r="A173" s="63">
        <v>3223</v>
      </c>
      <c r="B173" s="65" t="s">
        <v>348</v>
      </c>
      <c r="C173" s="247" t="s">
        <v>349</v>
      </c>
      <c r="D173" s="194">
        <v>449247.54</v>
      </c>
      <c r="E173" s="194">
        <v>437317.64</v>
      </c>
      <c r="F173" s="45">
        <f t="shared" si="26"/>
        <v>97.344470712071129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23396.11</v>
      </c>
      <c r="E175" s="194">
        <v>21189.06</v>
      </c>
      <c r="F175" s="45">
        <f t="shared" si="26"/>
        <v>90.566594190230774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2669803.85</v>
      </c>
      <c r="E178" s="60">
        <f t="shared" si="35"/>
        <v>3403095.9800000004</v>
      </c>
      <c r="F178" s="45">
        <f t="shared" si="26"/>
        <v>127.46614250331538</v>
      </c>
    </row>
    <row r="179" spans="1:6" ht="12.75" customHeight="1" x14ac:dyDescent="0.2">
      <c r="A179" s="63">
        <v>3231</v>
      </c>
      <c r="B179" s="65" t="s">
        <v>360</v>
      </c>
      <c r="C179" s="247" t="s">
        <v>361</v>
      </c>
      <c r="D179" s="194">
        <v>40529.69</v>
      </c>
      <c r="E179" s="194">
        <v>43111.21</v>
      </c>
      <c r="F179" s="45">
        <f t="shared" si="26"/>
        <v>106.36945409649074</v>
      </c>
    </row>
    <row r="180" spans="1:6" ht="12.75" customHeight="1" x14ac:dyDescent="0.2">
      <c r="A180" s="63">
        <v>3232</v>
      </c>
      <c r="B180" s="65" t="s">
        <v>362</v>
      </c>
      <c r="C180" s="247" t="s">
        <v>363</v>
      </c>
      <c r="D180" s="194">
        <v>531951.80000000005</v>
      </c>
      <c r="E180" s="194">
        <v>642275.05000000005</v>
      </c>
      <c r="F180" s="45">
        <f t="shared" si="26"/>
        <v>120.73933202218696</v>
      </c>
    </row>
    <row r="181" spans="1:6" ht="12.75" customHeight="1" x14ac:dyDescent="0.2">
      <c r="A181" s="63">
        <v>3233</v>
      </c>
      <c r="B181" s="65" t="s">
        <v>364</v>
      </c>
      <c r="C181" s="247" t="s">
        <v>365</v>
      </c>
      <c r="D181" s="194">
        <v>4755.74</v>
      </c>
      <c r="E181" s="194">
        <v>7478.43</v>
      </c>
      <c r="F181" s="45">
        <f t="shared" si="26"/>
        <v>157.25060663535012</v>
      </c>
    </row>
    <row r="182" spans="1:6" ht="12.75" customHeight="1" x14ac:dyDescent="0.2">
      <c r="A182" s="63">
        <v>3234</v>
      </c>
      <c r="B182" s="65" t="s">
        <v>366</v>
      </c>
      <c r="C182" s="247" t="s">
        <v>367</v>
      </c>
      <c r="D182" s="194">
        <v>228189.55</v>
      </c>
      <c r="E182" s="194">
        <v>260574.86</v>
      </c>
      <c r="F182" s="45">
        <f t="shared" si="26"/>
        <v>114.19228444072044</v>
      </c>
    </row>
    <row r="183" spans="1:6" ht="12.75" customHeight="1" x14ac:dyDescent="0.2">
      <c r="A183" s="63">
        <v>3235</v>
      </c>
      <c r="B183" s="64" t="s">
        <v>368</v>
      </c>
      <c r="C183" s="247" t="s">
        <v>369</v>
      </c>
      <c r="D183" s="194">
        <v>46833.71</v>
      </c>
      <c r="E183" s="194">
        <v>48436.88</v>
      </c>
      <c r="F183" s="45">
        <f t="shared" si="26"/>
        <v>103.42311125896282</v>
      </c>
    </row>
    <row r="184" spans="1:6" ht="12.75" customHeight="1" x14ac:dyDescent="0.2">
      <c r="A184" s="63">
        <v>3236</v>
      </c>
      <c r="B184" s="64" t="s">
        <v>370</v>
      </c>
      <c r="C184" s="247" t="s">
        <v>371</v>
      </c>
      <c r="D184" s="194">
        <v>144009.54999999999</v>
      </c>
      <c r="E184" s="194">
        <v>158732.32999999999</v>
      </c>
      <c r="F184" s="45">
        <f t="shared" si="26"/>
        <v>110.22347476261123</v>
      </c>
    </row>
    <row r="185" spans="1:6" ht="12.75" customHeight="1" x14ac:dyDescent="0.2">
      <c r="A185" s="63">
        <v>3237</v>
      </c>
      <c r="B185" s="64" t="s">
        <v>372</v>
      </c>
      <c r="C185" s="247" t="s">
        <v>373</v>
      </c>
      <c r="D185" s="194">
        <v>947613.83</v>
      </c>
      <c r="E185" s="194">
        <v>1241622.44</v>
      </c>
      <c r="F185" s="45">
        <f t="shared" si="26"/>
        <v>131.02620505232602</v>
      </c>
    </row>
    <row r="186" spans="1:6" ht="12.75" customHeight="1" x14ac:dyDescent="0.2">
      <c r="A186" s="63">
        <v>3238</v>
      </c>
      <c r="B186" s="64" t="s">
        <v>374</v>
      </c>
      <c r="C186" s="247" t="s">
        <v>375</v>
      </c>
      <c r="D186" s="194">
        <v>221664.73</v>
      </c>
      <c r="E186" s="194">
        <v>339449.25</v>
      </c>
      <c r="F186" s="45">
        <f t="shared" si="26"/>
        <v>153.13633792800505</v>
      </c>
    </row>
    <row r="187" spans="1:6" ht="12.75" customHeight="1" x14ac:dyDescent="0.2">
      <c r="A187" s="63">
        <v>3239</v>
      </c>
      <c r="B187" s="64" t="s">
        <v>376</v>
      </c>
      <c r="C187" s="247" t="s">
        <v>377</v>
      </c>
      <c r="D187" s="194">
        <v>504255.25</v>
      </c>
      <c r="E187" s="194">
        <v>661415.53</v>
      </c>
      <c r="F187" s="45">
        <f t="shared" si="26"/>
        <v>131.16681085620826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1398744.25</v>
      </c>
      <c r="F189" s="45" t="str">
        <f>IF(D189&lt;&gt;0,IF(E189/D189&gt;=100,"&gt;&gt;100",E189/D189*100),"-")</f>
        <v>-</v>
      </c>
    </row>
    <row r="190" spans="1:6" ht="12.75" customHeight="1" x14ac:dyDescent="0.2">
      <c r="A190" s="70" t="s">
        <v>382</v>
      </c>
      <c r="B190" s="65" t="s">
        <v>383</v>
      </c>
      <c r="C190" s="277" t="s">
        <v>382</v>
      </c>
      <c r="D190" s="192"/>
      <c r="E190" s="192">
        <v>1398744.25</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83232.14</v>
      </c>
      <c r="E194" s="60">
        <f t="shared" si="36"/>
        <v>193621.74</v>
      </c>
      <c r="F194" s="45">
        <f t="shared" si="26"/>
        <v>232.62857352940819</v>
      </c>
    </row>
    <row r="195" spans="1:6" ht="12.75" customHeight="1" x14ac:dyDescent="0.2">
      <c r="A195" s="63">
        <v>3291</v>
      </c>
      <c r="B195" s="183" t="s">
        <v>392</v>
      </c>
      <c r="C195" s="247" t="s">
        <v>393</v>
      </c>
      <c r="D195" s="194">
        <v>13171.04</v>
      </c>
      <c r="E195" s="194">
        <v>12433.98</v>
      </c>
      <c r="F195" s="45">
        <f t="shared" si="26"/>
        <v>94.40393469308421</v>
      </c>
    </row>
    <row r="196" spans="1:6" ht="12.75" customHeight="1" x14ac:dyDescent="0.2">
      <c r="A196" s="63">
        <v>3292</v>
      </c>
      <c r="B196" s="64" t="s">
        <v>394</v>
      </c>
      <c r="C196" s="247" t="s">
        <v>395</v>
      </c>
      <c r="D196" s="194">
        <v>33809.800000000003</v>
      </c>
      <c r="E196" s="194">
        <v>129065.41</v>
      </c>
      <c r="F196" s="45">
        <f t="shared" si="26"/>
        <v>381.7396435353063</v>
      </c>
    </row>
    <row r="197" spans="1:6" ht="12.75" customHeight="1" x14ac:dyDescent="0.2">
      <c r="A197" s="63">
        <v>3293</v>
      </c>
      <c r="B197" s="64" t="s">
        <v>396</v>
      </c>
      <c r="C197" s="247" t="s">
        <v>397</v>
      </c>
      <c r="D197" s="194">
        <v>490.5</v>
      </c>
      <c r="E197" s="194">
        <v>688.3</v>
      </c>
      <c r="F197" s="45">
        <f t="shared" si="26"/>
        <v>140.32619775739042</v>
      </c>
    </row>
    <row r="198" spans="1:6" ht="12.75" customHeight="1" x14ac:dyDescent="0.2">
      <c r="A198" s="63">
        <v>3294</v>
      </c>
      <c r="B198" s="64" t="s">
        <v>398</v>
      </c>
      <c r="C198" s="247" t="s">
        <v>399</v>
      </c>
      <c r="D198" s="194">
        <v>3856.53</v>
      </c>
      <c r="E198" s="194">
        <v>3851.47</v>
      </c>
      <c r="F198" s="45">
        <f t="shared" si="26"/>
        <v>99.868793967634105</v>
      </c>
    </row>
    <row r="199" spans="1:6" ht="12.75" customHeight="1" x14ac:dyDescent="0.2">
      <c r="A199" s="63">
        <v>3295</v>
      </c>
      <c r="B199" s="64" t="s">
        <v>400</v>
      </c>
      <c r="C199" s="247" t="s">
        <v>401</v>
      </c>
      <c r="D199" s="194">
        <v>3329.83</v>
      </c>
      <c r="E199" s="194">
        <v>17039.25</v>
      </c>
      <c r="F199" s="45">
        <f t="shared" si="26"/>
        <v>511.71531279374625</v>
      </c>
    </row>
    <row r="200" spans="1:6" ht="12.75" customHeight="1" x14ac:dyDescent="0.2">
      <c r="A200" s="63" t="s">
        <v>402</v>
      </c>
      <c r="B200" s="64" t="s">
        <v>403</v>
      </c>
      <c r="C200" s="247" t="s">
        <v>402</v>
      </c>
      <c r="D200" s="194">
        <v>12376.85</v>
      </c>
      <c r="E200" s="194">
        <v>8713.19</v>
      </c>
      <c r="F200" s="45">
        <f t="shared" si="26"/>
        <v>70.399091852935115</v>
      </c>
    </row>
    <row r="201" spans="1:6" ht="12.75" customHeight="1" x14ac:dyDescent="0.2">
      <c r="A201" s="63">
        <v>3299</v>
      </c>
      <c r="B201" s="64" t="s">
        <v>404</v>
      </c>
      <c r="C201" s="247" t="s">
        <v>405</v>
      </c>
      <c r="D201" s="194">
        <v>16197.59</v>
      </c>
      <c r="E201" s="194">
        <v>21830.14</v>
      </c>
      <c r="F201" s="45">
        <f t="shared" si="26"/>
        <v>134.77400032967867</v>
      </c>
    </row>
    <row r="202" spans="1:6" ht="12.75" customHeight="1" x14ac:dyDescent="0.2">
      <c r="A202" s="63">
        <v>34</v>
      </c>
      <c r="B202" s="183" t="s">
        <v>406</v>
      </c>
      <c r="C202" s="247" t="s">
        <v>407</v>
      </c>
      <c r="D202" s="60">
        <f t="shared" ref="D202:E202" si="37">D203+D208+D216</f>
        <v>71139.91</v>
      </c>
      <c r="E202" s="60">
        <f t="shared" si="37"/>
        <v>76650.679999999993</v>
      </c>
      <c r="F202" s="45">
        <f t="shared" si="26"/>
        <v>107.74638314836213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71139.91</v>
      </c>
      <c r="E216" s="60">
        <f t="shared" si="40"/>
        <v>76650.679999999993</v>
      </c>
      <c r="F216" s="45">
        <f t="shared" si="26"/>
        <v>107.74638314836213</v>
      </c>
    </row>
    <row r="217" spans="1:6" ht="12.75" customHeight="1" x14ac:dyDescent="0.2">
      <c r="A217" s="63">
        <v>3431</v>
      </c>
      <c r="B217" s="182" t="s">
        <v>436</v>
      </c>
      <c r="C217" s="247" t="s">
        <v>437</v>
      </c>
      <c r="D217" s="194">
        <v>1499.73</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48570.080000000002</v>
      </c>
      <c r="E219" s="194">
        <v>52304.24</v>
      </c>
      <c r="F219" s="45">
        <f t="shared" si="26"/>
        <v>107.68818993092042</v>
      </c>
    </row>
    <row r="220" spans="1:6" ht="12.75" customHeight="1" x14ac:dyDescent="0.2">
      <c r="A220" s="63">
        <v>3434</v>
      </c>
      <c r="B220" s="65" t="s">
        <v>442</v>
      </c>
      <c r="C220" s="247" t="s">
        <v>443</v>
      </c>
      <c r="D220" s="194">
        <v>21070.1</v>
      </c>
      <c r="E220" s="194">
        <v>24346.44</v>
      </c>
      <c r="F220" s="45">
        <f t="shared" si="26"/>
        <v>115.54971262594862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112892.41</v>
      </c>
      <c r="E273" s="60">
        <f t="shared" si="60"/>
        <v>14029.32</v>
      </c>
      <c r="F273" s="45">
        <f t="shared" ref="F273:F277" si="61">IF(D273&lt;&gt;0,IF(E273/D273&gt;=100,"&gt;&gt;100",E273/D273*100),"-")</f>
        <v>12.427159629243453</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112892.41</v>
      </c>
      <c r="E283" s="60">
        <f t="shared" si="65"/>
        <v>14029.32</v>
      </c>
      <c r="F283" s="45">
        <f t="shared" ref="F283:F294" si="66">IF(D283&lt;&gt;0,IF(E283/D283&gt;=100,"&gt;&gt;100",E283/D283*100),"-")</f>
        <v>12.427159629243453</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112892.41</v>
      </c>
      <c r="E287" s="194">
        <v>14029.32</v>
      </c>
      <c r="F287" s="45">
        <f t="shared" si="66"/>
        <v>12.427159629243453</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15223894.82</v>
      </c>
      <c r="E299" s="60">
        <f>E152-E297+E298</f>
        <v>17409012.289999999</v>
      </c>
      <c r="F299" s="45">
        <f t="shared" si="68"/>
        <v>114.35320918750278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4164748.2200000007</v>
      </c>
      <c r="E301" s="60">
        <f>IF(E299&gt;=E6,E299-E6,0)</f>
        <v>4633961.7799999975</v>
      </c>
      <c r="F301" s="45">
        <f t="shared" si="68"/>
        <v>111.26631275683687</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9320116.6099999994</v>
      </c>
      <c r="E303" s="194">
        <v>14476164.16</v>
      </c>
      <c r="F303" s="45">
        <f t="shared" si="68"/>
        <v>155.32170643088122</v>
      </c>
    </row>
    <row r="304" spans="1:6" ht="12.75" customHeight="1" x14ac:dyDescent="0.2">
      <c r="A304" s="63">
        <v>96</v>
      </c>
      <c r="B304" s="220" t="s">
        <v>601</v>
      </c>
      <c r="C304" s="247" t="s">
        <v>602</v>
      </c>
      <c r="D304" s="194">
        <v>263345.90000000002</v>
      </c>
      <c r="E304" s="194">
        <v>548254</v>
      </c>
      <c r="F304" s="45">
        <f t="shared" si="68"/>
        <v>208.18778648158181</v>
      </c>
    </row>
    <row r="305" spans="1:6" ht="12" x14ac:dyDescent="0.2">
      <c r="A305" s="63">
        <v>9661</v>
      </c>
      <c r="B305" s="220" t="s">
        <v>603</v>
      </c>
      <c r="C305" s="247" t="s">
        <v>604</v>
      </c>
      <c r="D305" s="194">
        <v>110919.91</v>
      </c>
      <c r="E305" s="194">
        <v>157142.51999999999</v>
      </c>
      <c r="F305" s="45">
        <f t="shared" si="68"/>
        <v>141.6720586953235</v>
      </c>
    </row>
    <row r="306" spans="1:6" ht="12.75" customHeight="1" x14ac:dyDescent="0.2">
      <c r="A306" s="249" t="s">
        <v>605</v>
      </c>
      <c r="B306" s="184" t="s">
        <v>606</v>
      </c>
      <c r="C306" s="250" t="s">
        <v>605</v>
      </c>
      <c r="D306" s="196">
        <v>88695.43</v>
      </c>
      <c r="E306" s="196">
        <v>130547.75</v>
      </c>
      <c r="F306" s="61">
        <f t="shared" si="68"/>
        <v>147.18655741338645</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991299.33000000007</v>
      </c>
      <c r="E360" s="60">
        <f t="shared" si="86"/>
        <v>2856710.81</v>
      </c>
      <c r="F360" s="45">
        <f t="shared" si="72"/>
        <v>288.17842638913112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857667.14</v>
      </c>
      <c r="E373" s="60">
        <f t="shared" si="90"/>
        <v>2544112.27</v>
      </c>
      <c r="F373" s="45">
        <f t="shared" si="72"/>
        <v>296.63165945707095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608667.14</v>
      </c>
      <c r="E379" s="60">
        <f t="shared" si="92"/>
        <v>2507984.2400000002</v>
      </c>
      <c r="F379" s="45">
        <f t="shared" si="72"/>
        <v>412.04528307540966</v>
      </c>
    </row>
    <row r="380" spans="1:6" ht="12.75" customHeight="1" x14ac:dyDescent="0.2">
      <c r="A380" s="63">
        <v>4221</v>
      </c>
      <c r="B380" s="64" t="s">
        <v>648</v>
      </c>
      <c r="C380" s="247" t="s">
        <v>740</v>
      </c>
      <c r="D380" s="194">
        <v>75053.84</v>
      </c>
      <c r="E380" s="194">
        <v>91891.36</v>
      </c>
      <c r="F380" s="45">
        <f t="shared" si="72"/>
        <v>122.4339221017872</v>
      </c>
    </row>
    <row r="381" spans="1:6" ht="12.75" customHeight="1" x14ac:dyDescent="0.2">
      <c r="A381" s="63">
        <v>4222</v>
      </c>
      <c r="B381" s="64" t="s">
        <v>741</v>
      </c>
      <c r="C381" s="247" t="s">
        <v>742</v>
      </c>
      <c r="D381" s="194">
        <v>770</v>
      </c>
      <c r="E381" s="194">
        <v>239</v>
      </c>
      <c r="F381" s="45">
        <f t="shared" si="72"/>
        <v>31.038961038961038</v>
      </c>
    </row>
    <row r="382" spans="1:6" ht="12.75" customHeight="1" x14ac:dyDescent="0.2">
      <c r="A382" s="63">
        <v>4223</v>
      </c>
      <c r="B382" s="64" t="s">
        <v>652</v>
      </c>
      <c r="C382" s="247" t="s">
        <v>743</v>
      </c>
      <c r="D382" s="194">
        <v>17210</v>
      </c>
      <c r="E382" s="194">
        <v>34771.5</v>
      </c>
      <c r="F382" s="45">
        <f t="shared" si="72"/>
        <v>202.04241719930272</v>
      </c>
    </row>
    <row r="383" spans="1:6" ht="12.75" customHeight="1" x14ac:dyDescent="0.2">
      <c r="A383" s="63">
        <v>4224</v>
      </c>
      <c r="B383" s="64" t="s">
        <v>654</v>
      </c>
      <c r="C383" s="247" t="s">
        <v>744</v>
      </c>
      <c r="D383" s="194">
        <v>454335.77</v>
      </c>
      <c r="E383" s="194">
        <v>2359793.89</v>
      </c>
      <c r="F383" s="45">
        <f t="shared" si="72"/>
        <v>519.39425548642134</v>
      </c>
    </row>
    <row r="384" spans="1:6" ht="12.75" customHeight="1" x14ac:dyDescent="0.2">
      <c r="A384" s="70">
        <v>4225</v>
      </c>
      <c r="B384" s="65" t="s">
        <v>656</v>
      </c>
      <c r="C384" s="278" t="s">
        <v>745</v>
      </c>
      <c r="D384" s="192">
        <v>14480.25</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46817.279999999999</v>
      </c>
      <c r="E386" s="194">
        <v>21288.49</v>
      </c>
      <c r="F386" s="45">
        <f t="shared" si="72"/>
        <v>45.47143704204943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32578.03</v>
      </c>
      <c r="F388" s="45" t="str">
        <f t="shared" si="72"/>
        <v>-</v>
      </c>
    </row>
    <row r="389" spans="1:6" ht="12.75" customHeight="1" x14ac:dyDescent="0.2">
      <c r="A389" s="63">
        <v>4231</v>
      </c>
      <c r="B389" s="64" t="s">
        <v>666</v>
      </c>
      <c r="C389" s="247" t="s">
        <v>751</v>
      </c>
      <c r="D389" s="194">
        <v>0</v>
      </c>
      <c r="E389" s="194">
        <v>32578.03</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3550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v>3550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249000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249000</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133632.19</v>
      </c>
      <c r="E412" s="60">
        <f t="shared" si="100"/>
        <v>312598.53999999998</v>
      </c>
      <c r="F412" s="45">
        <f t="shared" si="72"/>
        <v>233.92458059693547</v>
      </c>
    </row>
    <row r="413" spans="1:6" ht="12.75" customHeight="1" x14ac:dyDescent="0.2">
      <c r="A413" s="63">
        <v>451</v>
      </c>
      <c r="B413" s="64" t="s">
        <v>785</v>
      </c>
      <c r="C413" s="247" t="s">
        <v>786</v>
      </c>
      <c r="D413" s="194">
        <v>133632.19</v>
      </c>
      <c r="E413" s="194">
        <v>312598.53999999998</v>
      </c>
      <c r="F413" s="45">
        <f t="shared" si="72"/>
        <v>233.92458059693547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991299.33000000007</v>
      </c>
      <c r="E418" s="60">
        <f t="shared" si="102"/>
        <v>2856710.81</v>
      </c>
      <c r="F418" s="45">
        <f t="shared" si="72"/>
        <v>288.17842638913112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11059146.6</v>
      </c>
      <c r="E422" s="60">
        <f>E6+E308</f>
        <v>12775050.510000002</v>
      </c>
      <c r="F422" s="45">
        <f t="shared" si="72"/>
        <v>115.51569910466692</v>
      </c>
    </row>
    <row r="423" spans="1:6" ht="12.75" customHeight="1" x14ac:dyDescent="0.2">
      <c r="A423" s="63" t="s">
        <v>582</v>
      </c>
      <c r="B423" s="64" t="s">
        <v>805</v>
      </c>
      <c r="C423" s="247" t="s">
        <v>806</v>
      </c>
      <c r="D423" s="60">
        <f t="shared" ref="D423:E423" si="103">D299+D360</f>
        <v>16215194.15</v>
      </c>
      <c r="E423" s="60">
        <f t="shared" si="103"/>
        <v>20265723.099999998</v>
      </c>
      <c r="F423" s="45">
        <f t="shared" si="72"/>
        <v>124.97983627288237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5156047.5500000007</v>
      </c>
      <c r="E425" s="60">
        <f t="shared" si="105"/>
        <v>7490672.5899999961</v>
      </c>
      <c r="F425" s="45">
        <f t="shared" si="72"/>
        <v>145.2793543379947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9320116.6099999994</v>
      </c>
      <c r="E427" s="60">
        <f t="shared" si="107"/>
        <v>14476164.16</v>
      </c>
      <c r="F427" s="45">
        <f t="shared" si="72"/>
        <v>155.32170643088122</v>
      </c>
    </row>
    <row r="428" spans="1:6" ht="24" x14ac:dyDescent="0.2">
      <c r="A428" s="249" t="s">
        <v>816</v>
      </c>
      <c r="B428" s="243" t="s">
        <v>817</v>
      </c>
      <c r="C428" s="250" t="s">
        <v>818</v>
      </c>
      <c r="D428" s="81">
        <f t="shared" ref="D428:E428" si="108">D304+D421</f>
        <v>263345.90000000002</v>
      </c>
      <c r="E428" s="81">
        <f t="shared" si="108"/>
        <v>548254</v>
      </c>
      <c r="F428" s="61">
        <f t="shared" si="72"/>
        <v>208.18778648158181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11059146.6</v>
      </c>
      <c r="E643" s="60">
        <f>E422+E430</f>
        <v>12775050.510000002</v>
      </c>
      <c r="F643" s="45">
        <f t="shared" si="109"/>
        <v>115.51569910466692</v>
      </c>
    </row>
    <row r="644" spans="1:6" ht="12.75" customHeight="1" x14ac:dyDescent="0.2">
      <c r="A644" s="63" t="s">
        <v>582</v>
      </c>
      <c r="B644" s="64" t="s">
        <v>1238</v>
      </c>
      <c r="C644" s="247" t="s">
        <v>1239</v>
      </c>
      <c r="D644" s="60">
        <f>D423+D535</f>
        <v>16215194.15</v>
      </c>
      <c r="E644" s="60">
        <f>E423+E535</f>
        <v>20265723.099999998</v>
      </c>
      <c r="F644" s="45">
        <f t="shared" si="109"/>
        <v>124.97983627288237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5156047.5500000007</v>
      </c>
      <c r="E646" s="60">
        <f t="shared" si="164"/>
        <v>7490672.5899999961</v>
      </c>
      <c r="F646" s="45">
        <f t="shared" si="109"/>
        <v>145.2793543379947</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9320116.6099999994</v>
      </c>
      <c r="E648" s="60">
        <f>IF(E427-E426+E642-E641&gt;=0,E427-E426+E642-E641,0)</f>
        <v>14476164.16</v>
      </c>
      <c r="F648" s="45">
        <f t="shared" si="109"/>
        <v>155.32170643088122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14476164.16</v>
      </c>
      <c r="E650" s="60">
        <f t="shared" si="166"/>
        <v>21966836.749999996</v>
      </c>
      <c r="F650" s="45">
        <f t="shared" si="109"/>
        <v>151.74487182659854</v>
      </c>
    </row>
    <row r="651" spans="1:6" ht="24" x14ac:dyDescent="0.2">
      <c r="A651" s="249" t="s">
        <v>1252</v>
      </c>
      <c r="B651" s="184" t="s">
        <v>1253</v>
      </c>
      <c r="C651" s="250" t="s">
        <v>1252</v>
      </c>
      <c r="D651" s="196">
        <v>800012.9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22105.11</v>
      </c>
      <c r="E653" s="194">
        <v>31091.39</v>
      </c>
      <c r="F653" s="45">
        <f t="shared" ref="F653:F740" si="167">IF(D653&lt;&gt;0,IF(E653/D653&gt;=100,"&gt;&gt;100",E653/D653*100),"-")</f>
        <v>140.65250071137396</v>
      </c>
    </row>
    <row r="654" spans="1:6" ht="12.75" customHeight="1" x14ac:dyDescent="0.2">
      <c r="A654" s="63" t="s">
        <v>1257</v>
      </c>
      <c r="B654" s="64" t="s">
        <v>1258</v>
      </c>
      <c r="C654" s="247" t="s">
        <v>1257</v>
      </c>
      <c r="D654" s="194">
        <v>18567728.289999999</v>
      </c>
      <c r="E654" s="194">
        <v>20489448.260000002</v>
      </c>
      <c r="F654" s="45">
        <f t="shared" si="167"/>
        <v>110.34978506786413</v>
      </c>
    </row>
    <row r="655" spans="1:6" ht="12.75" customHeight="1" x14ac:dyDescent="0.2">
      <c r="A655" s="63" t="s">
        <v>1259</v>
      </c>
      <c r="B655" s="64" t="s">
        <v>1260</v>
      </c>
      <c r="C655" s="247" t="s">
        <v>1259</v>
      </c>
      <c r="D655" s="194">
        <v>18558742.010000002</v>
      </c>
      <c r="E655" s="194">
        <v>20498845.16</v>
      </c>
      <c r="F655" s="45">
        <f t="shared" si="167"/>
        <v>110.45385053014161</v>
      </c>
    </row>
    <row r="656" spans="1:6" ht="24" x14ac:dyDescent="0.2">
      <c r="A656" s="63">
        <v>11</v>
      </c>
      <c r="B656" s="64" t="s">
        <v>1261</v>
      </c>
      <c r="C656" s="247" t="s">
        <v>1262</v>
      </c>
      <c r="D656" s="60">
        <f t="shared" ref="D656:E656" si="168">+D653+D654-D655</f>
        <v>31091.389999996871</v>
      </c>
      <c r="E656" s="60">
        <f t="shared" si="168"/>
        <v>21694.490000002086</v>
      </c>
      <c r="F656" s="45">
        <f t="shared" si="167"/>
        <v>69.776520123430544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251</v>
      </c>
      <c r="E658" s="253">
        <v>251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253</v>
      </c>
      <c r="E660" s="253">
        <v>253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1072628.92</v>
      </c>
      <c r="E677" s="192">
        <v>333050</v>
      </c>
      <c r="F677" s="71">
        <f t="shared" si="167"/>
        <v>31.049880698722909</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20000</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27358.16</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35000</v>
      </c>
      <c r="E686" s="194">
        <v>53203.01</v>
      </c>
      <c r="F686" s="45">
        <f t="shared" si="167"/>
        <v>152.0086</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980401.3</v>
      </c>
      <c r="E724" s="192">
        <v>941226.54</v>
      </c>
      <c r="F724" s="71">
        <f t="shared" si="167"/>
        <v>96.004211744721275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2800</v>
      </c>
      <c r="E732" s="192">
        <v>2900</v>
      </c>
      <c r="F732" s="71">
        <f t="shared" si="167"/>
        <v>103.57142857142858</v>
      </c>
    </row>
    <row r="733" spans="1:6" ht="12.75" customHeight="1" x14ac:dyDescent="0.2">
      <c r="A733" s="70">
        <v>31215</v>
      </c>
      <c r="B733" s="65" t="s">
        <v>1396</v>
      </c>
      <c r="C733" s="278" t="s">
        <v>1397</v>
      </c>
      <c r="D733" s="192">
        <v>63441.440000000002</v>
      </c>
      <c r="E733" s="192">
        <v>81961.440000000002</v>
      </c>
      <c r="F733" s="71">
        <f t="shared" si="167"/>
        <v>129.19227558516957</v>
      </c>
    </row>
    <row r="734" spans="1:6" ht="12.75" customHeight="1" x14ac:dyDescent="0.2">
      <c r="A734" s="70">
        <v>32121</v>
      </c>
      <c r="B734" s="65" t="s">
        <v>1398</v>
      </c>
      <c r="C734" s="278" t="s">
        <v>1399</v>
      </c>
      <c r="D734" s="192">
        <v>237544.16</v>
      </c>
      <c r="E734" s="192">
        <v>210329.60000000001</v>
      </c>
      <c r="F734" s="71">
        <f t="shared" si="167"/>
        <v>88.543368104692618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1769.03</v>
      </c>
      <c r="E736" s="194">
        <v>5567.69</v>
      </c>
      <c r="F736" s="45">
        <f t="shared" si="167"/>
        <v>314.7312368925343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266005.03999999998</v>
      </c>
      <c r="E738" s="194">
        <v>279074.98</v>
      </c>
      <c r="F738" s="45">
        <f t="shared" si="167"/>
        <v>104.91341818185099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12494.12</v>
      </c>
      <c r="E741" s="192">
        <v>12433.98</v>
      </c>
      <c r="F741" s="71">
        <f t="shared" ref="F741:F1006" si="169">IF(D741&lt;&gt;0,IF(E741/D741&gt;=100,"&gt;&gt;100",E741/D741*100),"-")</f>
        <v>99.518653574641505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15991.27</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6"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10974394.650000002</v>
      </c>
      <c r="E6" s="180">
        <f t="shared" si="0"/>
        <v>12754810.059999999</v>
      </c>
      <c r="F6" s="181">
        <f t="shared" ref="F6:F298" si="1">IF(D6&gt;0,IF(E6/D6&gt;=100,"&gt;&gt;100",E6/D6*100),"-")</f>
        <v>116.2233587070791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9854761.5900000017</v>
      </c>
      <c r="E7" s="79">
        <f t="shared" si="2"/>
        <v>12157283.309999999</v>
      </c>
      <c r="F7" s="71">
        <f t="shared" si="1"/>
        <v>123.36456035969914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1062.98</v>
      </c>
      <c r="E8" s="79">
        <f>E9+E10-E11</f>
        <v>440.84000000000015</v>
      </c>
      <c r="F8" s="71">
        <f t="shared" si="1"/>
        <v>41.472087903817581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440.84</v>
      </c>
      <c r="E9" s="192">
        <v>440.84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2488.56</v>
      </c>
      <c r="E10" s="192">
        <v>2488.56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1866.42</v>
      </c>
      <c r="E11" s="192">
        <v>2488.56</v>
      </c>
      <c r="F11" s="71">
        <f t="shared" si="1"/>
        <v>133.33333333333331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9743829.9400000013</v>
      </c>
      <c r="E12" s="79">
        <f t="shared" si="3"/>
        <v>11852941.34</v>
      </c>
      <c r="F12" s="71">
        <f t="shared" si="1"/>
        <v>121.64560971391501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8232496.1199999992</v>
      </c>
      <c r="E13" s="79">
        <f t="shared" si="4"/>
        <v>8399987.2200000007</v>
      </c>
      <c r="F13" s="71">
        <f t="shared" si="1"/>
        <v>102.0345117393144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74125.42</v>
      </c>
      <c r="E14" s="192">
        <v>74125.42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11428276.35</v>
      </c>
      <c r="E15" s="192">
        <v>11740874.890000001</v>
      </c>
      <c r="F15" s="71">
        <f t="shared" si="1"/>
        <v>102.7353078489391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3269905.65</v>
      </c>
      <c r="E18" s="192">
        <v>3415013.09</v>
      </c>
      <c r="F18" s="71">
        <f t="shared" si="1"/>
        <v>104.43766443230555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1337263.540000001</v>
      </c>
      <c r="E19" s="79">
        <f t="shared" si="5"/>
        <v>3393837.6199999992</v>
      </c>
      <c r="F19" s="71">
        <f t="shared" si="1"/>
        <v>253.78973691303935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617192.29</v>
      </c>
      <c r="E20" s="192">
        <v>709083.65</v>
      </c>
      <c r="F20" s="71">
        <f t="shared" si="1"/>
        <v>114.88861113284483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21428.01</v>
      </c>
      <c r="E21" s="192">
        <v>21667.01</v>
      </c>
      <c r="F21" s="71">
        <f t="shared" si="1"/>
        <v>101.11536255583229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335252.13</v>
      </c>
      <c r="E22" s="192">
        <v>370023.63</v>
      </c>
      <c r="F22" s="71">
        <f t="shared" si="1"/>
        <v>110.37174618398397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7668163.6100000003</v>
      </c>
      <c r="E23" s="192">
        <v>10027957.5</v>
      </c>
      <c r="F23" s="71">
        <f t="shared" si="1"/>
        <v>130.77391159106998</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80708.899999999994</v>
      </c>
      <c r="E24" s="192">
        <v>80708.899999999994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464086.02</v>
      </c>
      <c r="E26" s="192">
        <v>485374.51</v>
      </c>
      <c r="F26" s="71">
        <f t="shared" si="1"/>
        <v>104.58718622896677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7849567.4199999999</v>
      </c>
      <c r="E28" s="192">
        <v>8300977.5800000001</v>
      </c>
      <c r="F28" s="71">
        <f t="shared" si="1"/>
        <v>105.75076479819572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15769.479999999996</v>
      </c>
      <c r="E29" s="79">
        <f t="shared" si="6"/>
        <v>41157.26999999999</v>
      </c>
      <c r="F29" s="71">
        <f t="shared" si="1"/>
        <v>260.99319698556957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93127.87</v>
      </c>
      <c r="E30" s="192">
        <v>125705.9</v>
      </c>
      <c r="F30" s="71">
        <f t="shared" si="1"/>
        <v>134.98204135883276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77358.39</v>
      </c>
      <c r="E34" s="192">
        <v>84548.63</v>
      </c>
      <c r="F34" s="71">
        <f t="shared" si="1"/>
        <v>109.29471257093122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3400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3400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158300.79999999999</v>
      </c>
      <c r="E45" s="79">
        <f t="shared" si="9"/>
        <v>14559.229999999981</v>
      </c>
      <c r="F45" s="71">
        <f t="shared" si="1"/>
        <v>9.1971929390123002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595704.23</v>
      </c>
      <c r="E47" s="192">
        <v>595704.23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437403.43</v>
      </c>
      <c r="E50" s="192">
        <v>581145</v>
      </c>
      <c r="F50" s="71">
        <f t="shared" si="1"/>
        <v>132.86246977990089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20972.209999999992</v>
      </c>
      <c r="E52" s="79">
        <f t="shared" si="10"/>
        <v>23604.03</v>
      </c>
      <c r="F52" s="71">
        <f t="shared" si="1"/>
        <v>112.54908281006155</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13035.12</v>
      </c>
      <c r="E53" s="192">
        <v>15666.94</v>
      </c>
      <c r="F53" s="71">
        <f t="shared" si="1"/>
        <v>120.19022456256636</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144969.59</v>
      </c>
      <c r="E54" s="192">
        <v>132710.34</v>
      </c>
      <c r="F54" s="71">
        <f t="shared" si="1"/>
        <v>91.543571310369302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137032.5</v>
      </c>
      <c r="E55" s="192">
        <v>124773.25</v>
      </c>
      <c r="F55" s="71">
        <f t="shared" si="1"/>
        <v>91.053764617882621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408.12</v>
      </c>
      <c r="E56" s="79">
        <f t="shared" si="11"/>
        <v>408.12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408.12</v>
      </c>
      <c r="E58" s="192">
        <v>408.12</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88488.34</v>
      </c>
      <c r="E63" s="79">
        <f>SUM(E64:E68)</f>
        <v>279888.98</v>
      </c>
      <c r="F63" s="71">
        <f>IF(D63&gt;0,IF(E63/D63&gt;=100,"&gt;&gt;100",E63/D63*100),"-")</f>
        <v>316.30040748871545</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45410.41</v>
      </c>
      <c r="E64" s="192">
        <v>40910.57</v>
      </c>
      <c r="F64" s="71">
        <f t="shared" si="1"/>
        <v>90.090730297304063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43077.93</v>
      </c>
      <c r="E68" s="192">
        <v>238978.41</v>
      </c>
      <c r="F68" s="71">
        <f t="shared" si="1"/>
        <v>554.75834145234001</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1119633.06</v>
      </c>
      <c r="E69" s="79">
        <f>E70+E82+E88+E119+E135+E147+E165+E171</f>
        <v>597526.75</v>
      </c>
      <c r="F69" s="71">
        <f t="shared" si="1"/>
        <v>53.368087398205269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31091.39</v>
      </c>
      <c r="E70" s="79">
        <f t="shared" si="12"/>
        <v>21694.49</v>
      </c>
      <c r="F70" s="71">
        <f t="shared" si="1"/>
        <v>69.776520123416802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27142.720000000001</v>
      </c>
      <c r="E71" s="79">
        <f t="shared" si="13"/>
        <v>18048.060000000001</v>
      </c>
      <c r="F71" s="71">
        <f t="shared" si="1"/>
        <v>66.493188597163439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27142.720000000001</v>
      </c>
      <c r="E73" s="192">
        <v>18048.060000000001</v>
      </c>
      <c r="F73" s="71">
        <f t="shared" si="1"/>
        <v>66.493188597163439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3948.67</v>
      </c>
      <c r="E80" s="192">
        <v>3646.43</v>
      </c>
      <c r="F80" s="71">
        <f t="shared" si="1"/>
        <v>92.345777185735955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15090.529999999999</v>
      </c>
      <c r="E82" s="79">
        <f>SUM(E83:E85)-E86+E87</f>
        <v>17156.8</v>
      </c>
      <c r="F82" s="71">
        <f t="shared" si="1"/>
        <v>113.6924945644719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5212.03</v>
      </c>
      <c r="E85" s="192">
        <v>5212.03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9878.5</v>
      </c>
      <c r="E87" s="192">
        <v>11944.77</v>
      </c>
      <c r="F87" s="71">
        <f t="shared" si="1"/>
        <v>120.91683960115402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267546.72000000003</v>
      </c>
      <c r="E147" s="79">
        <f t="shared" si="24"/>
        <v>552783.93999999994</v>
      </c>
      <c r="F147" s="71">
        <f t="shared" si="1"/>
        <v>206.61211619413606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281.54000000000002</v>
      </c>
      <c r="E159" s="192">
        <v>360.98</v>
      </c>
      <c r="F159" s="71">
        <f t="shared" si="1"/>
        <v>128.21623925552319</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111206.35</v>
      </c>
      <c r="E160" s="192">
        <v>279896.26</v>
      </c>
      <c r="F160" s="71">
        <f t="shared" si="1"/>
        <v>251.69089714751004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158719.39000000001</v>
      </c>
      <c r="E161" s="192">
        <v>236276.93</v>
      </c>
      <c r="F161" s="71">
        <f t="shared" si="1"/>
        <v>148.86456531870488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88695.43</v>
      </c>
      <c r="E162" s="192">
        <v>130547.75</v>
      </c>
      <c r="F162" s="71">
        <f t="shared" si="1"/>
        <v>147.18655741338645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91355.99</v>
      </c>
      <c r="E164" s="192">
        <v>94297.98</v>
      </c>
      <c r="F164" s="71">
        <f t="shared" si="1"/>
        <v>103.22035807394785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5891.52</v>
      </c>
      <c r="E165" s="79">
        <f t="shared" si="26"/>
        <v>5891.52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5891.52</v>
      </c>
      <c r="E167" s="192">
        <v>5891.52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800012.9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800012.9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10974394.650000002</v>
      </c>
      <c r="E176" s="79">
        <f>E177+E251</f>
        <v>12754810.059999999</v>
      </c>
      <c r="F176" s="71">
        <f t="shared" si="1"/>
        <v>116.2233587070791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16110550.200000001</v>
      </c>
      <c r="E177" s="79">
        <f>E178+E197+E203+E219+E247+E248</f>
        <v>22992667.77</v>
      </c>
      <c r="F177" s="71">
        <f t="shared" si="1"/>
        <v>142.71807905108045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2302464.0300000003</v>
      </c>
      <c r="E178" s="79">
        <f>SUM(E179:E181)+E185+E186+SUM(E194:E196)</f>
        <v>2825593.27</v>
      </c>
      <c r="F178" s="71">
        <f t="shared" si="1"/>
        <v>122.72040879613652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806301.96</v>
      </c>
      <c r="E179" s="192">
        <v>874307.98</v>
      </c>
      <c r="F179" s="71">
        <f t="shared" si="1"/>
        <v>108.43431163183578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1464701.57</v>
      </c>
      <c r="E180" s="192">
        <v>1911644.59</v>
      </c>
      <c r="F180" s="71">
        <f t="shared" si="1"/>
        <v>130.51427192776205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31234.66</v>
      </c>
      <c r="E181" s="79">
        <f t="shared" si="28"/>
        <v>39414.86</v>
      </c>
      <c r="F181" s="71">
        <f t="shared" si="1"/>
        <v>126.18949589974726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31234.66</v>
      </c>
      <c r="E184" s="192">
        <v>39414.86</v>
      </c>
      <c r="F184" s="71">
        <f t="shared" si="1"/>
        <v>126.18949589974726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225.84</v>
      </c>
      <c r="E196" s="192">
        <v>225.84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217702.13</v>
      </c>
      <c r="E197" s="79">
        <f>SUM(E198:E202)</f>
        <v>2025830.48</v>
      </c>
      <c r="F197" s="71">
        <f t="shared" si="1"/>
        <v>930.55152009766732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165301.13</v>
      </c>
      <c r="E199" s="192">
        <v>1956544.65</v>
      </c>
      <c r="F199" s="71">
        <f t="shared" ref="F199:F202" si="30">IF(D199&gt;0,IF(E199/D199&gt;=100,"&gt;&gt;100",E199/D199*100),"-")</f>
        <v>1183.6244858096252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52401</v>
      </c>
      <c r="E202" s="192">
        <v>69285.83</v>
      </c>
      <c r="F202" s="71">
        <f t="shared" si="30"/>
        <v>132.22234308505563</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13578653.24</v>
      </c>
      <c r="E247" s="192">
        <v>18129510.120000001</v>
      </c>
      <c r="F247" s="71">
        <f>IF(D247&gt;0,IF(E247/D247&gt;=100,"&gt;&gt;100",E247/D247*100),"-")</f>
        <v>133.51478824567141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11730.8</v>
      </c>
      <c r="E248" s="79">
        <f t="shared" si="37"/>
        <v>11733.9</v>
      </c>
      <c r="F248" s="71">
        <f t="shared" si="1"/>
        <v>100.02642616019368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11730.8</v>
      </c>
      <c r="E250" s="192">
        <v>11733.9</v>
      </c>
      <c r="F250" s="71">
        <f t="shared" si="1"/>
        <v>100.02642616019368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-5136155.5499999989</v>
      </c>
      <c r="E251" s="79">
        <f>+E252+E255-E264+E274+E291</f>
        <v>-10237857.710000001</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9076662.7100000009</v>
      </c>
      <c r="E252" s="79">
        <f>E253-E254</f>
        <v>11180725.039999999</v>
      </c>
      <c r="F252" s="71">
        <f t="shared" si="1"/>
        <v>123.18101263895041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9076662.7100000009</v>
      </c>
      <c r="E253" s="192">
        <v>11180725.039999999</v>
      </c>
      <c r="F253" s="71">
        <f t="shared" si="1"/>
        <v>123.18101263895041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-14476164.16</v>
      </c>
      <c r="E255" s="79">
        <f>E256-E260</f>
        <v>-21966836.75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69089.960000000006</v>
      </c>
      <c r="E256" s="79">
        <f>SUM(E257:E259)</f>
        <v>69089.960000000006</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69089.960000000006</v>
      </c>
      <c r="E259" s="192">
        <v>69089.960000000006</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14545254.120000001</v>
      </c>
      <c r="E260" s="79">
        <f>SUM(E261:E263)</f>
        <v>22035926.710000001</v>
      </c>
      <c r="F260" s="71">
        <f t="shared" si="1"/>
        <v>151.4990836749987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4190595.96</v>
      </c>
      <c r="E261" s="192">
        <v>8824557.7400000002</v>
      </c>
      <c r="F261" s="71">
        <f t="shared" si="1"/>
        <v>210.58001831319478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10354658.16</v>
      </c>
      <c r="E262" s="192">
        <v>13211368.970000001</v>
      </c>
      <c r="F262" s="71">
        <f t="shared" si="1"/>
        <v>127.58865397445433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263345.90000000002</v>
      </c>
      <c r="E274" s="79">
        <f>SUM(E275:E277)+SUM(E286:E290)</f>
        <v>548254</v>
      </c>
      <c r="F274" s="71">
        <f t="shared" si="1"/>
        <v>208.18778648158181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298.39</v>
      </c>
      <c r="E286" s="192">
        <v>377.83</v>
      </c>
      <c r="F286" s="71">
        <f t="shared" si="39"/>
        <v>126.62287610174603</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94008.8</v>
      </c>
      <c r="E287" s="192">
        <v>260185.9</v>
      </c>
      <c r="F287" s="71">
        <f t="shared" si="39"/>
        <v>276.76760047995504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80343.28</v>
      </c>
      <c r="E288" s="192">
        <v>157142.51999999999</v>
      </c>
      <c r="F288" s="71">
        <f t="shared" si="39"/>
        <v>195.58887812397003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88695.43</v>
      </c>
      <c r="E289" s="192">
        <v>130547.75</v>
      </c>
      <c r="F289" s="71">
        <f t="shared" si="39"/>
        <v>147.18655741338645</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722592.33</v>
      </c>
      <c r="E297" s="79">
        <f t="shared" si="42"/>
        <v>8149781.0199999996</v>
      </c>
      <c r="F297" s="71">
        <f t="shared" si="1"/>
        <v>1127.8532419517933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722592.33</v>
      </c>
      <c r="E298" s="193">
        <v>8149781.0199999996</v>
      </c>
      <c r="F298" s="75">
        <f t="shared" si="1"/>
        <v>1127.8532419517933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189492.3</v>
      </c>
      <c r="E302" s="192">
        <v>414931.45</v>
      </c>
      <c r="F302" s="71">
        <f t="shared" si="43"/>
        <v>218.97008480027949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169410.41</v>
      </c>
      <c r="E303" s="192">
        <v>232150.47</v>
      </c>
      <c r="F303" s="71">
        <f t="shared" si="43"/>
        <v>137.03435934072766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5891.52</v>
      </c>
      <c r="E305" s="192">
        <v>5891.52</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1618.16</v>
      </c>
      <c r="E308" s="192">
        <v>5139.2700000000004</v>
      </c>
      <c r="F308" s="71">
        <f t="shared" si="43"/>
        <v>317.59961932070996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8260.34</v>
      </c>
      <c r="E309" s="192">
        <v>6805.5</v>
      </c>
      <c r="F309" s="71">
        <f t="shared" si="43"/>
        <v>82.387649903030621</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907866.66</v>
      </c>
      <c r="E336" s="192">
        <v>1347115.49</v>
      </c>
      <c r="F336" s="71">
        <f t="shared" si="43"/>
        <v>148.38252679088356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1394597.37</v>
      </c>
      <c r="E337" s="192">
        <v>1478477.78</v>
      </c>
      <c r="F337" s="71">
        <f t="shared" si="43"/>
        <v>106.01466859212563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193060.32</v>
      </c>
      <c r="E338" s="192">
        <v>7994.75</v>
      </c>
      <c r="F338" s="71">
        <f t="shared" si="43"/>
        <v>4.1410632697594201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24641.81</v>
      </c>
      <c r="E339" s="192">
        <v>2017835.73</v>
      </c>
      <c r="F339" s="71">
        <f t="shared" si="43"/>
        <v>8188.6668633513527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225.84</v>
      </c>
      <c r="E344" s="192">
        <v>225.84</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13569749.02</v>
      </c>
      <c r="E365" s="192">
        <v>18118805.899999999</v>
      </c>
      <c r="F365" s="71">
        <f t="shared" si="43"/>
        <v>133.52351523447706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8904.2199999999993</v>
      </c>
      <c r="E367" s="192">
        <v>10704.22</v>
      </c>
      <c r="F367" s="71">
        <f t="shared" si="44"/>
        <v>120.21513394772367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315242</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722592.33</v>
      </c>
      <c r="E392" s="288">
        <v>530746.47</v>
      </c>
      <c r="F392" s="263">
        <f t="shared" si="44"/>
        <v>73.450332637768241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3654898.96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3648893.59</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4" workbookViewId="0">
      <selection activeCell="E101" sqref="E10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16215194.15</v>
      </c>
      <c r="E89" s="60">
        <f t="shared" si="17"/>
        <v>20265723.100000001</v>
      </c>
      <c r="F89" s="45">
        <f t="shared" si="1"/>
        <v>124.97983627288238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16215194.15</v>
      </c>
      <c r="E99" s="60">
        <f t="shared" si="20"/>
        <v>20265723.100000001</v>
      </c>
      <c r="F99" s="45">
        <f t="shared" si="1"/>
        <v>124.97983627288238</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16215194.15</v>
      </c>
      <c r="E100" s="194">
        <v>20265723.100000001</v>
      </c>
      <c r="F100" s="45">
        <f t="shared" si="1"/>
        <v>124.97983627288238</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16215194.15</v>
      </c>
      <c r="E141" s="81">
        <f t="shared" si="28"/>
        <v>20265723.100000001</v>
      </c>
      <c r="F141" s="61">
        <f t="shared" si="1"/>
        <v>124.97983627288238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1" workbookViewId="0">
      <selection activeCell="E21" sqref="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815597.25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811830.74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744305.04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744305.04</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67525.7</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67525.7</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3766.51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3766.51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3766.51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16098819.4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31627370.600000001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16433299.640000001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10618729.310000001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5724143.3399999999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76397.67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14029.32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2856710.81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12337360.15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24745256.129999999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16958752.859999999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10550723.289999999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5277200.32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68217.47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14029.32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1048582.46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7786503.2699999996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22980933.870000001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1357795.1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1349800.35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1328225.8400000001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562169.26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700395.55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65512.28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148.75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21574.510000000002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3530.5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7591.82</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10452.19</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7994.75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7994.75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21623138.77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1475792.92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2017835.73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18129510.120000001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26635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2026-02-01T09:55:42Z</cp:lastPrinted>
  <dcterms:created xsi:type="dcterms:W3CDTF">2022-04-01T05:14:30Z</dcterms:created>
  <dcterms:modified xsi:type="dcterms:W3CDTF">2026-02-01T17:57:56Z</dcterms:modified>
</cp:coreProperties>
</file>